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445" windowHeight="8040" activeTab="0"/>
  </bookViews>
  <sheets>
    <sheet name="Eingaben und Vorgaben" sheetId="1" r:id="rId1"/>
    <sheet name="Diagrame und Ergebnisse" sheetId="2" r:id="rId2"/>
    <sheet name="Tabellen" sheetId="3" r:id="rId3"/>
  </sheets>
  <definedNames/>
  <calcPr fullCalcOnLoad="1"/>
</workbook>
</file>

<file path=xl/sharedStrings.xml><?xml version="1.0" encoding="utf-8"?>
<sst xmlns="http://schemas.openxmlformats.org/spreadsheetml/2006/main" count="77" uniqueCount="67">
  <si>
    <t>1. Gang</t>
  </si>
  <si>
    <t>2. Gang</t>
  </si>
  <si>
    <t>3. Gang</t>
  </si>
  <si>
    <t>4. Gang</t>
  </si>
  <si>
    <t>5. Gang</t>
  </si>
  <si>
    <t>R. Gang</t>
  </si>
  <si>
    <t>Achsübersetzung</t>
  </si>
  <si>
    <r>
      <t>c</t>
    </r>
    <r>
      <rPr>
        <vertAlign val="subscript"/>
        <sz val="10"/>
        <rFont val="Arial"/>
        <family val="2"/>
      </rPr>
      <t xml:space="preserve">w </t>
    </r>
    <r>
      <rPr>
        <sz val="10"/>
        <rFont val="Arial"/>
        <family val="2"/>
      </rPr>
      <t>Wert</t>
    </r>
  </si>
  <si>
    <t>Leergewicht</t>
  </si>
  <si>
    <t>zGG</t>
  </si>
  <si>
    <t>Model</t>
  </si>
  <si>
    <t>Serien Bus mit "Star" Spoiler</t>
  </si>
  <si>
    <t>flaches Hubdach in der Mitte</t>
  </si>
  <si>
    <r>
      <t>c</t>
    </r>
    <r>
      <rPr>
        <vertAlign val="subscript"/>
        <sz val="10"/>
        <rFont val="Arial"/>
        <family val="2"/>
      </rPr>
      <t xml:space="preserve">w * </t>
    </r>
    <r>
      <rPr>
        <sz val="10"/>
        <rFont val="Arial"/>
        <family val="2"/>
      </rPr>
      <t>A</t>
    </r>
  </si>
  <si>
    <t>Stirnfläche A</t>
  </si>
  <si>
    <t>Aufstelldach mit Gepäckwanne</t>
  </si>
  <si>
    <t>Dehler Profi Hochdach</t>
  </si>
  <si>
    <t>Alkoven Wohnaufbau</t>
  </si>
  <si>
    <r>
      <t>r</t>
    </r>
    <r>
      <rPr>
        <vertAlign val="subscript"/>
        <sz val="10"/>
        <rFont val="Arial"/>
        <family val="2"/>
      </rPr>
      <t>stat</t>
    </r>
  </si>
  <si>
    <t>m</t>
  </si>
  <si>
    <t>m= halbe Zuladung</t>
  </si>
  <si>
    <t>kg</t>
  </si>
  <si>
    <t>m²</t>
  </si>
  <si>
    <t>Wirkungsgrad Antriebstrang</t>
  </si>
  <si>
    <t>km/h</t>
  </si>
  <si>
    <r>
      <t>F</t>
    </r>
    <r>
      <rPr>
        <vertAlign val="subscript"/>
        <sz val="10"/>
        <rFont val="Arial"/>
        <family val="2"/>
      </rPr>
      <t>a</t>
    </r>
  </si>
  <si>
    <r>
      <t>k</t>
    </r>
    <r>
      <rPr>
        <vertAlign val="subscript"/>
        <sz val="10"/>
        <rFont val="Arial"/>
        <family val="2"/>
      </rPr>
      <t>r0</t>
    </r>
  </si>
  <si>
    <r>
      <t>k</t>
    </r>
    <r>
      <rPr>
        <vertAlign val="subscript"/>
        <sz val="10"/>
        <rFont val="Arial"/>
        <family val="2"/>
      </rPr>
      <t>r1</t>
    </r>
  </si>
  <si>
    <r>
      <t>k</t>
    </r>
    <r>
      <rPr>
        <vertAlign val="subscript"/>
        <sz val="10"/>
        <rFont val="Arial"/>
        <family val="2"/>
      </rPr>
      <t>r</t>
    </r>
  </si>
  <si>
    <t>p Luft</t>
  </si>
  <si>
    <t>kg/m³</t>
  </si>
  <si>
    <r>
      <t>P</t>
    </r>
    <r>
      <rPr>
        <vertAlign val="subscript"/>
        <sz val="10"/>
        <rFont val="Arial"/>
        <family val="2"/>
      </rPr>
      <t>rad</t>
    </r>
  </si>
  <si>
    <t>kW</t>
  </si>
  <si>
    <t>Reifen Serie 185 R14</t>
  </si>
  <si>
    <t>Breite mm</t>
  </si>
  <si>
    <t>Felgendurchmesser   Zoll</t>
  </si>
  <si>
    <t>Höhe/Breite     %</t>
  </si>
  <si>
    <r>
      <t>r</t>
    </r>
    <r>
      <rPr>
        <vertAlign val="subscript"/>
        <sz val="10"/>
        <rFont val="Arial"/>
        <family val="2"/>
      </rPr>
      <t>dyn @150km/h</t>
    </r>
  </si>
  <si>
    <t>Gewählt</t>
  </si>
  <si>
    <t>Leistung am Rad</t>
  </si>
  <si>
    <t>W.grad</t>
  </si>
  <si>
    <t>Gesamtübersetzung</t>
  </si>
  <si>
    <t>Drehzahl</t>
  </si>
  <si>
    <t>Model Gewählt</t>
  </si>
  <si>
    <t>Fahrwiderstandtabelle</t>
  </si>
  <si>
    <r>
      <t>v</t>
    </r>
    <r>
      <rPr>
        <vertAlign val="subscript"/>
        <sz val="10"/>
        <rFont val="Arial"/>
        <family val="2"/>
      </rPr>
      <t xml:space="preserve">rad </t>
    </r>
    <r>
      <rPr>
        <sz val="10"/>
        <rFont val="Arial"/>
        <family val="2"/>
      </rPr>
      <t>in km/h</t>
    </r>
  </si>
  <si>
    <t>1/min</t>
  </si>
  <si>
    <t>Leistung</t>
  </si>
  <si>
    <t xml:space="preserve"> kW</t>
  </si>
  <si>
    <t>Geschwindigkeit, Leistung, Drehzahl</t>
  </si>
  <si>
    <t>Übersetzungen</t>
  </si>
  <si>
    <t>Schwarz = Serien Teile</t>
  </si>
  <si>
    <t>Simulierte Schaltvorgänge</t>
  </si>
  <si>
    <t>Schaltdrehzahl</t>
  </si>
  <si>
    <t>1. - 2. Gang</t>
  </si>
  <si>
    <t>1/min 2.Gang</t>
  </si>
  <si>
    <t>2. - 3.Gang</t>
  </si>
  <si>
    <t>3. - 4. Gang</t>
  </si>
  <si>
    <t>4. - 5. Gang</t>
  </si>
  <si>
    <t>1/min 3.Gang</t>
  </si>
  <si>
    <t>1/min 4.Gang</t>
  </si>
  <si>
    <t>1/min 5.Gang</t>
  </si>
  <si>
    <t>Schaltdrehzahl:</t>
  </si>
  <si>
    <t>Drehzahl nach dem Schalten =</t>
  </si>
  <si>
    <t>Geschwindigkeit beim Schalten</t>
  </si>
  <si>
    <t>in km/h</t>
  </si>
  <si>
    <t>Rot = Tuning Übersetzungen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</si>
</sst>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0"/>
    <numFmt numFmtId="174" formatCode="0.0"/>
  </numFmts>
  <fonts count="14">
    <font>
      <sz val="10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Arial"/>
      <family val="2"/>
    </font>
    <font>
      <sz val="8"/>
      <name val="Arial"/>
      <family val="0"/>
    </font>
    <font>
      <sz val="17"/>
      <name val="Arial"/>
      <family val="0"/>
    </font>
    <font>
      <sz val="20.75"/>
      <name val="Arial"/>
      <family val="0"/>
    </font>
    <font>
      <sz val="17.5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b/>
      <sz val="19.75"/>
      <name val="Arial"/>
      <family val="0"/>
    </font>
    <font>
      <b/>
      <sz val="20.75"/>
      <name val="Arial"/>
      <family val="0"/>
    </font>
    <font>
      <sz val="17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3" borderId="0" xfId="0" applyFill="1" applyAlignment="1">
      <alignment/>
    </xf>
    <xf numFmtId="0" fontId="0" fillId="0" borderId="3" xfId="0" applyBorder="1" applyAlignment="1">
      <alignment/>
    </xf>
    <xf numFmtId="16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"/>
    </xf>
    <xf numFmtId="1" fontId="0" fillId="0" borderId="4" xfId="0" applyNumberFormat="1" applyBorder="1" applyAlignment="1">
      <alignment/>
    </xf>
    <xf numFmtId="1" fontId="0" fillId="0" borderId="6" xfId="0" applyNumberForma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Fahrleistungsdiagramm</a:t>
            </a:r>
          </a:p>
        </c:rich>
      </c:tx>
      <c:layout>
        <c:manualLayout>
          <c:xMode val="factor"/>
          <c:yMode val="factor"/>
          <c:x val="-0.024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3975"/>
          <c:w val="0.84425"/>
          <c:h val="0.95175"/>
        </c:manualLayout>
      </c:layout>
      <c:scatterChart>
        <c:scatterStyle val="smooth"/>
        <c:varyColors val="0"/>
        <c:ser>
          <c:idx val="0"/>
          <c:order val="0"/>
          <c:tx>
            <c:v>Fahrwiderstand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Tabellen!$C$51:$C$70</c:f>
              <c:numCache>
                <c:ptCount val="2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</c:numCache>
            </c:numRef>
          </c:xVal>
          <c:yVal>
            <c:numRef>
              <c:f>Tabellen!$G$51:$G$70</c:f>
              <c:numCache>
                <c:ptCount val="20"/>
                <c:pt idx="0">
                  <c:v>0.7467889125514404</c:v>
                </c:pt>
                <c:pt idx="1">
                  <c:v>1.6160553004115226</c:v>
                </c:pt>
                <c:pt idx="2">
                  <c:v>2.7142536388888896</c:v>
                </c:pt>
                <c:pt idx="3">
                  <c:v>4.147838403292181</c:v>
                </c:pt>
                <c:pt idx="4">
                  <c:v>6.023264068930042</c:v>
                </c:pt>
                <c:pt idx="5">
                  <c:v>8.446985111111113</c:v>
                </c:pt>
                <c:pt idx="6">
                  <c:v>11.525456005144031</c:v>
                </c:pt>
                <c:pt idx="7">
                  <c:v>15.365131226337446</c:v>
                </c:pt>
                <c:pt idx="8">
                  <c:v>20.072465249999997</c:v>
                </c:pt>
                <c:pt idx="9">
                  <c:v>25.75391255144033</c:v>
                </c:pt>
                <c:pt idx="10">
                  <c:v>32.51592760596708</c:v>
                </c:pt>
                <c:pt idx="11">
                  <c:v>40.4649648888889</c:v>
                </c:pt>
                <c:pt idx="12">
                  <c:v>49.7074788755144</c:v>
                </c:pt>
                <c:pt idx="13">
                  <c:v>60.34992404115226</c:v>
                </c:pt>
                <c:pt idx="14">
                  <c:v>72.4987548611111</c:v>
                </c:pt>
                <c:pt idx="15">
                  <c:v>86.26042581069959</c:v>
                </c:pt>
                <c:pt idx="16">
                  <c:v>101.74139136522633</c:v>
                </c:pt>
                <c:pt idx="17">
                  <c:v>119.048106</c:v>
                </c:pt>
                <c:pt idx="18">
                  <c:v>138.28702419032922</c:v>
                </c:pt>
                <c:pt idx="19">
                  <c:v>159.56460041152266</c:v>
                </c:pt>
              </c:numCache>
            </c:numRef>
          </c:yVal>
          <c:smooth val="1"/>
        </c:ser>
        <c:ser>
          <c:idx val="1"/>
          <c:order val="1"/>
          <c:tx>
            <c:v>5. Gang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Tabellen!$G$31:$G$44</c:f>
              <c:numCache>
                <c:ptCount val="14"/>
                <c:pt idx="0">
                  <c:v>43.65046578449907</c:v>
                </c:pt>
                <c:pt idx="1">
                  <c:v>65.47569867674859</c:v>
                </c:pt>
                <c:pt idx="2">
                  <c:v>76.38831512287337</c:v>
                </c:pt>
                <c:pt idx="3">
                  <c:v>87.30093156899814</c:v>
                </c:pt>
                <c:pt idx="4">
                  <c:v>98.21354801512291</c:v>
                </c:pt>
                <c:pt idx="5">
                  <c:v>109.12616446124765</c:v>
                </c:pt>
                <c:pt idx="6">
                  <c:v>120.03878090737244</c:v>
                </c:pt>
                <c:pt idx="7">
                  <c:v>130.95139735349719</c:v>
                </c:pt>
                <c:pt idx="8">
                  <c:v>141.86401379962197</c:v>
                </c:pt>
                <c:pt idx="9">
                  <c:v>152.77663024574673</c:v>
                </c:pt>
                <c:pt idx="10">
                  <c:v>163.6892466918715</c:v>
                </c:pt>
                <c:pt idx="11">
                  <c:v>174.60186313799628</c:v>
                </c:pt>
                <c:pt idx="12">
                  <c:v>185.51447958412103</c:v>
                </c:pt>
                <c:pt idx="13">
                  <c:v>196.42709603024582</c:v>
                </c:pt>
              </c:numCache>
            </c:numRef>
          </c:xVal>
          <c:yVal>
            <c:numRef>
              <c:f>Tabellen!$J$31:$J$44</c:f>
              <c:numCache>
                <c:ptCount val="14"/>
                <c:pt idx="0">
                  <c:v>12.74</c:v>
                </c:pt>
                <c:pt idx="1">
                  <c:v>28.419999999999998</c:v>
                </c:pt>
                <c:pt idx="2">
                  <c:v>34.3</c:v>
                </c:pt>
                <c:pt idx="3">
                  <c:v>40.18</c:v>
                </c:pt>
                <c:pt idx="4">
                  <c:v>44.589999999999996</c:v>
                </c:pt>
                <c:pt idx="5">
                  <c:v>49.49</c:v>
                </c:pt>
                <c:pt idx="6">
                  <c:v>52.92</c:v>
                </c:pt>
                <c:pt idx="7">
                  <c:v>56.839999999999996</c:v>
                </c:pt>
                <c:pt idx="8">
                  <c:v>59.78</c:v>
                </c:pt>
                <c:pt idx="9">
                  <c:v>62.23</c:v>
                </c:pt>
                <c:pt idx="10">
                  <c:v>64.67999999999999</c:v>
                </c:pt>
                <c:pt idx="11">
                  <c:v>64.67999999999999</c:v>
                </c:pt>
                <c:pt idx="12">
                  <c:v>62.72</c:v>
                </c:pt>
                <c:pt idx="13">
                  <c:v>54.879999999999995</c:v>
                </c:pt>
              </c:numCache>
            </c:numRef>
          </c:yVal>
          <c:smooth val="1"/>
        </c:ser>
        <c:ser>
          <c:idx val="3"/>
          <c:order val="2"/>
          <c:tx>
            <c:v>4. Gang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Tabellen!$F$31:$F$44</c:f>
              <c:numCache>
                <c:ptCount val="14"/>
                <c:pt idx="0">
                  <c:v>29.441663139104943</c:v>
                </c:pt>
                <c:pt idx="1">
                  <c:v>44.16249470865741</c:v>
                </c:pt>
                <c:pt idx="2">
                  <c:v>51.52291049343364</c:v>
                </c:pt>
                <c:pt idx="3">
                  <c:v>58.883326278209886</c:v>
                </c:pt>
                <c:pt idx="4">
                  <c:v>66.24374206298612</c:v>
                </c:pt>
                <c:pt idx="5">
                  <c:v>73.60415784776235</c:v>
                </c:pt>
                <c:pt idx="6">
                  <c:v>80.96457363253859</c:v>
                </c:pt>
                <c:pt idx="7">
                  <c:v>88.32498941731482</c:v>
                </c:pt>
                <c:pt idx="8">
                  <c:v>95.68540520209105</c:v>
                </c:pt>
                <c:pt idx="9">
                  <c:v>103.04582098686728</c:v>
                </c:pt>
                <c:pt idx="10">
                  <c:v>110.40623677164352</c:v>
                </c:pt>
                <c:pt idx="11">
                  <c:v>117.76665255641977</c:v>
                </c:pt>
                <c:pt idx="12">
                  <c:v>125.12706834119601</c:v>
                </c:pt>
                <c:pt idx="13">
                  <c:v>132.48748412597223</c:v>
                </c:pt>
              </c:numCache>
            </c:numRef>
          </c:xVal>
          <c:yVal>
            <c:numRef>
              <c:f>Tabellen!$J$31:$J$44</c:f>
              <c:numCache>
                <c:ptCount val="14"/>
                <c:pt idx="0">
                  <c:v>12.74</c:v>
                </c:pt>
                <c:pt idx="1">
                  <c:v>28.419999999999998</c:v>
                </c:pt>
                <c:pt idx="2">
                  <c:v>34.3</c:v>
                </c:pt>
                <c:pt idx="3">
                  <c:v>40.18</c:v>
                </c:pt>
                <c:pt idx="4">
                  <c:v>44.589999999999996</c:v>
                </c:pt>
                <c:pt idx="5">
                  <c:v>49.49</c:v>
                </c:pt>
                <c:pt idx="6">
                  <c:v>52.92</c:v>
                </c:pt>
                <c:pt idx="7">
                  <c:v>56.839999999999996</c:v>
                </c:pt>
                <c:pt idx="8">
                  <c:v>59.78</c:v>
                </c:pt>
                <c:pt idx="9">
                  <c:v>62.23</c:v>
                </c:pt>
                <c:pt idx="10">
                  <c:v>64.67999999999999</c:v>
                </c:pt>
                <c:pt idx="11">
                  <c:v>64.67999999999999</c:v>
                </c:pt>
                <c:pt idx="12">
                  <c:v>62.72</c:v>
                </c:pt>
                <c:pt idx="13">
                  <c:v>54.879999999999995</c:v>
                </c:pt>
              </c:numCache>
            </c:numRef>
          </c:yVal>
          <c:smooth val="1"/>
        </c:ser>
        <c:ser>
          <c:idx val="4"/>
          <c:order val="3"/>
          <c:tx>
            <c:v>3. Gang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Tabellen!$E$31:$E$44</c:f>
              <c:numCache>
                <c:ptCount val="14"/>
                <c:pt idx="0">
                  <c:v>20.405705549664194</c:v>
                </c:pt>
                <c:pt idx="1">
                  <c:v>30.608558324496297</c:v>
                </c:pt>
                <c:pt idx="2">
                  <c:v>35.70998471191235</c:v>
                </c:pt>
                <c:pt idx="3">
                  <c:v>40.81141109932839</c:v>
                </c:pt>
                <c:pt idx="4">
                  <c:v>45.91283748674444</c:v>
                </c:pt>
                <c:pt idx="5">
                  <c:v>51.01426387416049</c:v>
                </c:pt>
                <c:pt idx="6">
                  <c:v>56.11569026157654</c:v>
                </c:pt>
                <c:pt idx="7">
                  <c:v>61.217116648992594</c:v>
                </c:pt>
                <c:pt idx="8">
                  <c:v>66.31854303640864</c:v>
                </c:pt>
                <c:pt idx="9">
                  <c:v>71.4199694238247</c:v>
                </c:pt>
                <c:pt idx="10">
                  <c:v>76.52139581124074</c:v>
                </c:pt>
                <c:pt idx="11">
                  <c:v>81.62282219865678</c:v>
                </c:pt>
                <c:pt idx="12">
                  <c:v>86.72424858607285</c:v>
                </c:pt>
                <c:pt idx="13">
                  <c:v>91.82567497348889</c:v>
                </c:pt>
              </c:numCache>
            </c:numRef>
          </c:xVal>
          <c:yVal>
            <c:numRef>
              <c:f>Tabellen!$J$31:$J$44</c:f>
              <c:numCache>
                <c:ptCount val="14"/>
                <c:pt idx="0">
                  <c:v>12.74</c:v>
                </c:pt>
                <c:pt idx="1">
                  <c:v>28.419999999999998</c:v>
                </c:pt>
                <c:pt idx="2">
                  <c:v>34.3</c:v>
                </c:pt>
                <c:pt idx="3">
                  <c:v>40.18</c:v>
                </c:pt>
                <c:pt idx="4">
                  <c:v>44.589999999999996</c:v>
                </c:pt>
                <c:pt idx="5">
                  <c:v>49.49</c:v>
                </c:pt>
                <c:pt idx="6">
                  <c:v>52.92</c:v>
                </c:pt>
                <c:pt idx="7">
                  <c:v>56.839999999999996</c:v>
                </c:pt>
                <c:pt idx="8">
                  <c:v>59.78</c:v>
                </c:pt>
                <c:pt idx="9">
                  <c:v>62.23</c:v>
                </c:pt>
                <c:pt idx="10">
                  <c:v>64.67999999999999</c:v>
                </c:pt>
                <c:pt idx="11">
                  <c:v>64.67999999999999</c:v>
                </c:pt>
                <c:pt idx="12">
                  <c:v>62.72</c:v>
                </c:pt>
                <c:pt idx="13">
                  <c:v>54.879999999999995</c:v>
                </c:pt>
              </c:numCache>
            </c:numRef>
          </c:yVal>
          <c:smooth val="1"/>
        </c:ser>
        <c:ser>
          <c:idx val="5"/>
          <c:order val="4"/>
          <c:tx>
            <c:v>2. Gang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Tabellen!$D$31:$D$44</c:f>
              <c:numCache>
                <c:ptCount val="14"/>
                <c:pt idx="0">
                  <c:v>12.92653278596753</c:v>
                </c:pt>
                <c:pt idx="1">
                  <c:v>19.389799178951296</c:v>
                </c:pt>
                <c:pt idx="2">
                  <c:v>22.621432375443177</c:v>
                </c:pt>
                <c:pt idx="3">
                  <c:v>25.85306557193506</c:v>
                </c:pt>
                <c:pt idx="4">
                  <c:v>29.084698768426943</c:v>
                </c:pt>
                <c:pt idx="5">
                  <c:v>32.316331964918824</c:v>
                </c:pt>
                <c:pt idx="6">
                  <c:v>35.54796516141071</c:v>
                </c:pt>
                <c:pt idx="7">
                  <c:v>38.77959835790259</c:v>
                </c:pt>
                <c:pt idx="8">
                  <c:v>42.01123155439447</c:v>
                </c:pt>
                <c:pt idx="9">
                  <c:v>45.242864750886355</c:v>
                </c:pt>
                <c:pt idx="10">
                  <c:v>48.47449794737824</c:v>
                </c:pt>
                <c:pt idx="11">
                  <c:v>51.70613114387012</c:v>
                </c:pt>
                <c:pt idx="12">
                  <c:v>54.937764340362</c:v>
                </c:pt>
                <c:pt idx="13">
                  <c:v>58.169397536853886</c:v>
                </c:pt>
              </c:numCache>
            </c:numRef>
          </c:xVal>
          <c:yVal>
            <c:numRef>
              <c:f>Tabellen!$J$31:$J$44</c:f>
              <c:numCache>
                <c:ptCount val="14"/>
                <c:pt idx="0">
                  <c:v>12.74</c:v>
                </c:pt>
                <c:pt idx="1">
                  <c:v>28.419999999999998</c:v>
                </c:pt>
                <c:pt idx="2">
                  <c:v>34.3</c:v>
                </c:pt>
                <c:pt idx="3">
                  <c:v>40.18</c:v>
                </c:pt>
                <c:pt idx="4">
                  <c:v>44.589999999999996</c:v>
                </c:pt>
                <c:pt idx="5">
                  <c:v>49.49</c:v>
                </c:pt>
                <c:pt idx="6">
                  <c:v>52.92</c:v>
                </c:pt>
                <c:pt idx="7">
                  <c:v>56.839999999999996</c:v>
                </c:pt>
                <c:pt idx="8">
                  <c:v>59.78</c:v>
                </c:pt>
                <c:pt idx="9">
                  <c:v>62.23</c:v>
                </c:pt>
                <c:pt idx="10">
                  <c:v>64.67999999999999</c:v>
                </c:pt>
                <c:pt idx="11">
                  <c:v>64.67999999999999</c:v>
                </c:pt>
                <c:pt idx="12">
                  <c:v>62.72</c:v>
                </c:pt>
                <c:pt idx="13">
                  <c:v>54.879999999999995</c:v>
                </c:pt>
              </c:numCache>
            </c:numRef>
          </c:yVal>
          <c:smooth val="1"/>
        </c:ser>
        <c:ser>
          <c:idx val="6"/>
          <c:order val="5"/>
          <c:tx>
            <c:v>1. Gang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Tabellen!$C$31:$C$44</c:f>
              <c:numCache>
                <c:ptCount val="14"/>
                <c:pt idx="0">
                  <c:v>7.328180387178674</c:v>
                </c:pt>
                <c:pt idx="1">
                  <c:v>10.992270580768011</c:v>
                </c:pt>
                <c:pt idx="2">
                  <c:v>12.824315677562677</c:v>
                </c:pt>
                <c:pt idx="3">
                  <c:v>14.656360774357347</c:v>
                </c:pt>
                <c:pt idx="4">
                  <c:v>16.488405871152015</c:v>
                </c:pt>
                <c:pt idx="5">
                  <c:v>18.320450967946684</c:v>
                </c:pt>
                <c:pt idx="6">
                  <c:v>20.152496064741353</c:v>
                </c:pt>
                <c:pt idx="7">
                  <c:v>21.984541161536022</c:v>
                </c:pt>
                <c:pt idx="8">
                  <c:v>23.81658625833069</c:v>
                </c:pt>
                <c:pt idx="9">
                  <c:v>25.648631355125353</c:v>
                </c:pt>
                <c:pt idx="10">
                  <c:v>27.480676451920022</c:v>
                </c:pt>
                <c:pt idx="11">
                  <c:v>29.312721548714695</c:v>
                </c:pt>
                <c:pt idx="12">
                  <c:v>31.144766645509364</c:v>
                </c:pt>
                <c:pt idx="13">
                  <c:v>32.97681174230403</c:v>
                </c:pt>
              </c:numCache>
            </c:numRef>
          </c:xVal>
          <c:yVal>
            <c:numRef>
              <c:f>Tabellen!$J$31:$J$44</c:f>
              <c:numCache>
                <c:ptCount val="14"/>
                <c:pt idx="0">
                  <c:v>12.74</c:v>
                </c:pt>
                <c:pt idx="1">
                  <c:v>28.419999999999998</c:v>
                </c:pt>
                <c:pt idx="2">
                  <c:v>34.3</c:v>
                </c:pt>
                <c:pt idx="3">
                  <c:v>40.18</c:v>
                </c:pt>
                <c:pt idx="4">
                  <c:v>44.589999999999996</c:v>
                </c:pt>
                <c:pt idx="5">
                  <c:v>49.49</c:v>
                </c:pt>
                <c:pt idx="6">
                  <c:v>52.92</c:v>
                </c:pt>
                <c:pt idx="7">
                  <c:v>56.839999999999996</c:v>
                </c:pt>
                <c:pt idx="8">
                  <c:v>59.78</c:v>
                </c:pt>
                <c:pt idx="9">
                  <c:v>62.23</c:v>
                </c:pt>
                <c:pt idx="10">
                  <c:v>64.67999999999999</c:v>
                </c:pt>
                <c:pt idx="11">
                  <c:v>64.67999999999999</c:v>
                </c:pt>
                <c:pt idx="12">
                  <c:v>62.72</c:v>
                </c:pt>
                <c:pt idx="13">
                  <c:v>54.879999999999995</c:v>
                </c:pt>
              </c:numCache>
            </c:numRef>
          </c:yVal>
          <c:smooth val="1"/>
        </c:ser>
        <c:axId val="36923200"/>
        <c:axId val="51464257"/>
      </c:scatterChart>
      <c:valAx>
        <c:axId val="36923200"/>
        <c:scaling>
          <c:orientation val="minMax"/>
          <c:max val="1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latin typeface="Arial"/>
                    <a:ea typeface="Arial"/>
                    <a:cs typeface="Arial"/>
                  </a:rPr>
                  <a:t>km/h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666699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51464257"/>
        <c:crosses val="autoZero"/>
        <c:crossBetween val="midCat"/>
        <c:dispUnits/>
      </c:valAx>
      <c:valAx>
        <c:axId val="5146425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latin typeface="Arial"/>
                    <a:ea typeface="Arial"/>
                    <a:cs typeface="Arial"/>
                  </a:rPr>
                  <a:t>kW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232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5"/>
          <c:y val="0.56475"/>
          <c:w val="0.18775"/>
          <c:h val="0.319"/>
        </c:manualLayout>
      </c:layout>
      <c:overlay val="0"/>
      <c:txPr>
        <a:bodyPr vert="horz" rot="0"/>
        <a:lstStyle/>
        <a:p>
          <a:pPr>
            <a:defRPr lang="en-US" cap="none" sz="1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Drehzahl über Geschwindigkeit</a:t>
            </a:r>
          </a:p>
        </c:rich>
      </c:tx>
      <c:layout>
        <c:manualLayout>
          <c:xMode val="factor"/>
          <c:yMode val="factor"/>
          <c:x val="-0.00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1825"/>
          <c:w val="0.9625"/>
          <c:h val="0.81725"/>
        </c:manualLayout>
      </c:layout>
      <c:scatterChart>
        <c:scatterStyle val="smooth"/>
        <c:varyColors val="0"/>
        <c:ser>
          <c:idx val="0"/>
          <c:order val="0"/>
          <c:tx>
            <c:v>5. Gang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Tabellen!$G$31:$G$44</c:f>
              <c:numCache>
                <c:ptCount val="14"/>
                <c:pt idx="0">
                  <c:v>43.65046578449907</c:v>
                </c:pt>
                <c:pt idx="1">
                  <c:v>65.47569867674859</c:v>
                </c:pt>
                <c:pt idx="2">
                  <c:v>76.38831512287337</c:v>
                </c:pt>
                <c:pt idx="3">
                  <c:v>87.30093156899814</c:v>
                </c:pt>
                <c:pt idx="4">
                  <c:v>98.21354801512291</c:v>
                </c:pt>
                <c:pt idx="5">
                  <c:v>109.12616446124765</c:v>
                </c:pt>
                <c:pt idx="6">
                  <c:v>120.03878090737244</c:v>
                </c:pt>
                <c:pt idx="7">
                  <c:v>130.95139735349719</c:v>
                </c:pt>
                <c:pt idx="8">
                  <c:v>141.86401379962197</c:v>
                </c:pt>
                <c:pt idx="9">
                  <c:v>152.77663024574673</c:v>
                </c:pt>
                <c:pt idx="10">
                  <c:v>163.6892466918715</c:v>
                </c:pt>
                <c:pt idx="11">
                  <c:v>174.60186313799628</c:v>
                </c:pt>
                <c:pt idx="12">
                  <c:v>185.51447958412103</c:v>
                </c:pt>
                <c:pt idx="13">
                  <c:v>196.42709603024582</c:v>
                </c:pt>
              </c:numCache>
            </c:numRef>
          </c:xVal>
          <c:yVal>
            <c:numRef>
              <c:f>Tabellen!$B$31:$B$44</c:f>
              <c:numCache>
                <c:ptCount val="14"/>
                <c:pt idx="0">
                  <c:v>1000</c:v>
                </c:pt>
                <c:pt idx="1">
                  <c:v>1500</c:v>
                </c:pt>
                <c:pt idx="2">
                  <c:v>1750</c:v>
                </c:pt>
                <c:pt idx="3">
                  <c:v>2000</c:v>
                </c:pt>
                <c:pt idx="4">
                  <c:v>2250</c:v>
                </c:pt>
                <c:pt idx="5">
                  <c:v>2500</c:v>
                </c:pt>
                <c:pt idx="6">
                  <c:v>2750</c:v>
                </c:pt>
                <c:pt idx="7">
                  <c:v>3000</c:v>
                </c:pt>
                <c:pt idx="8">
                  <c:v>3250</c:v>
                </c:pt>
                <c:pt idx="9">
                  <c:v>3500</c:v>
                </c:pt>
                <c:pt idx="10">
                  <c:v>3750</c:v>
                </c:pt>
                <c:pt idx="11">
                  <c:v>4000</c:v>
                </c:pt>
                <c:pt idx="12">
                  <c:v>4250</c:v>
                </c:pt>
                <c:pt idx="13">
                  <c:v>4500</c:v>
                </c:pt>
              </c:numCache>
            </c:numRef>
          </c:yVal>
          <c:smooth val="1"/>
        </c:ser>
        <c:ser>
          <c:idx val="1"/>
          <c:order val="1"/>
          <c:tx>
            <c:v>4. Gang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Tabellen!$F$31:$F$44</c:f>
              <c:numCache>
                <c:ptCount val="14"/>
                <c:pt idx="0">
                  <c:v>29.441663139104943</c:v>
                </c:pt>
                <c:pt idx="1">
                  <c:v>44.16249470865741</c:v>
                </c:pt>
                <c:pt idx="2">
                  <c:v>51.52291049343364</c:v>
                </c:pt>
                <c:pt idx="3">
                  <c:v>58.883326278209886</c:v>
                </c:pt>
                <c:pt idx="4">
                  <c:v>66.24374206298612</c:v>
                </c:pt>
                <c:pt idx="5">
                  <c:v>73.60415784776235</c:v>
                </c:pt>
                <c:pt idx="6">
                  <c:v>80.96457363253859</c:v>
                </c:pt>
                <c:pt idx="7">
                  <c:v>88.32498941731482</c:v>
                </c:pt>
                <c:pt idx="8">
                  <c:v>95.68540520209105</c:v>
                </c:pt>
                <c:pt idx="9">
                  <c:v>103.04582098686728</c:v>
                </c:pt>
                <c:pt idx="10">
                  <c:v>110.40623677164352</c:v>
                </c:pt>
                <c:pt idx="11">
                  <c:v>117.76665255641977</c:v>
                </c:pt>
                <c:pt idx="12">
                  <c:v>125.12706834119601</c:v>
                </c:pt>
                <c:pt idx="13">
                  <c:v>132.48748412597223</c:v>
                </c:pt>
              </c:numCache>
            </c:numRef>
          </c:xVal>
          <c:yVal>
            <c:numRef>
              <c:f>Tabellen!$B$31:$B$44</c:f>
              <c:numCache>
                <c:ptCount val="14"/>
                <c:pt idx="0">
                  <c:v>1000</c:v>
                </c:pt>
                <c:pt idx="1">
                  <c:v>1500</c:v>
                </c:pt>
                <c:pt idx="2">
                  <c:v>1750</c:v>
                </c:pt>
                <c:pt idx="3">
                  <c:v>2000</c:v>
                </c:pt>
                <c:pt idx="4">
                  <c:v>2250</c:v>
                </c:pt>
                <c:pt idx="5">
                  <c:v>2500</c:v>
                </c:pt>
                <c:pt idx="6">
                  <c:v>2750</c:v>
                </c:pt>
                <c:pt idx="7">
                  <c:v>3000</c:v>
                </c:pt>
                <c:pt idx="8">
                  <c:v>3250</c:v>
                </c:pt>
                <c:pt idx="9">
                  <c:v>3500</c:v>
                </c:pt>
                <c:pt idx="10">
                  <c:v>3750</c:v>
                </c:pt>
                <c:pt idx="11">
                  <c:v>4000</c:v>
                </c:pt>
                <c:pt idx="12">
                  <c:v>4250</c:v>
                </c:pt>
                <c:pt idx="13">
                  <c:v>4500</c:v>
                </c:pt>
              </c:numCache>
            </c:numRef>
          </c:yVal>
          <c:smooth val="1"/>
        </c:ser>
        <c:ser>
          <c:idx val="2"/>
          <c:order val="2"/>
          <c:tx>
            <c:v>3. Gang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Tabellen!$E$31:$E$44</c:f>
              <c:numCache>
                <c:ptCount val="14"/>
                <c:pt idx="0">
                  <c:v>20.405705549664194</c:v>
                </c:pt>
                <c:pt idx="1">
                  <c:v>30.608558324496297</c:v>
                </c:pt>
                <c:pt idx="2">
                  <c:v>35.70998471191235</c:v>
                </c:pt>
                <c:pt idx="3">
                  <c:v>40.81141109932839</c:v>
                </c:pt>
                <c:pt idx="4">
                  <c:v>45.91283748674444</c:v>
                </c:pt>
                <c:pt idx="5">
                  <c:v>51.01426387416049</c:v>
                </c:pt>
                <c:pt idx="6">
                  <c:v>56.11569026157654</c:v>
                </c:pt>
                <c:pt idx="7">
                  <c:v>61.217116648992594</c:v>
                </c:pt>
                <c:pt idx="8">
                  <c:v>66.31854303640864</c:v>
                </c:pt>
                <c:pt idx="9">
                  <c:v>71.4199694238247</c:v>
                </c:pt>
                <c:pt idx="10">
                  <c:v>76.52139581124074</c:v>
                </c:pt>
                <c:pt idx="11">
                  <c:v>81.62282219865678</c:v>
                </c:pt>
                <c:pt idx="12">
                  <c:v>86.72424858607285</c:v>
                </c:pt>
                <c:pt idx="13">
                  <c:v>91.82567497348889</c:v>
                </c:pt>
              </c:numCache>
            </c:numRef>
          </c:xVal>
          <c:yVal>
            <c:numRef>
              <c:f>Tabellen!$B$31:$B$44</c:f>
              <c:numCache>
                <c:ptCount val="14"/>
                <c:pt idx="0">
                  <c:v>1000</c:v>
                </c:pt>
                <c:pt idx="1">
                  <c:v>1500</c:v>
                </c:pt>
                <c:pt idx="2">
                  <c:v>1750</c:v>
                </c:pt>
                <c:pt idx="3">
                  <c:v>2000</c:v>
                </c:pt>
                <c:pt idx="4">
                  <c:v>2250</c:v>
                </c:pt>
                <c:pt idx="5">
                  <c:v>2500</c:v>
                </c:pt>
                <c:pt idx="6">
                  <c:v>2750</c:v>
                </c:pt>
                <c:pt idx="7">
                  <c:v>3000</c:v>
                </c:pt>
                <c:pt idx="8">
                  <c:v>3250</c:v>
                </c:pt>
                <c:pt idx="9">
                  <c:v>3500</c:v>
                </c:pt>
                <c:pt idx="10">
                  <c:v>3750</c:v>
                </c:pt>
                <c:pt idx="11">
                  <c:v>4000</c:v>
                </c:pt>
                <c:pt idx="12">
                  <c:v>4250</c:v>
                </c:pt>
                <c:pt idx="13">
                  <c:v>4500</c:v>
                </c:pt>
              </c:numCache>
            </c:numRef>
          </c:yVal>
          <c:smooth val="1"/>
        </c:ser>
        <c:ser>
          <c:idx val="3"/>
          <c:order val="3"/>
          <c:tx>
            <c:v>2. Gang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Tabellen!$D$31:$D$44</c:f>
              <c:numCache>
                <c:ptCount val="14"/>
                <c:pt idx="0">
                  <c:v>12.92653278596753</c:v>
                </c:pt>
                <c:pt idx="1">
                  <c:v>19.389799178951296</c:v>
                </c:pt>
                <c:pt idx="2">
                  <c:v>22.621432375443177</c:v>
                </c:pt>
                <c:pt idx="3">
                  <c:v>25.85306557193506</c:v>
                </c:pt>
                <c:pt idx="4">
                  <c:v>29.084698768426943</c:v>
                </c:pt>
                <c:pt idx="5">
                  <c:v>32.316331964918824</c:v>
                </c:pt>
                <c:pt idx="6">
                  <c:v>35.54796516141071</c:v>
                </c:pt>
                <c:pt idx="7">
                  <c:v>38.77959835790259</c:v>
                </c:pt>
                <c:pt idx="8">
                  <c:v>42.01123155439447</c:v>
                </c:pt>
                <c:pt idx="9">
                  <c:v>45.242864750886355</c:v>
                </c:pt>
                <c:pt idx="10">
                  <c:v>48.47449794737824</c:v>
                </c:pt>
                <c:pt idx="11">
                  <c:v>51.70613114387012</c:v>
                </c:pt>
                <c:pt idx="12">
                  <c:v>54.937764340362</c:v>
                </c:pt>
                <c:pt idx="13">
                  <c:v>58.169397536853886</c:v>
                </c:pt>
              </c:numCache>
            </c:numRef>
          </c:xVal>
          <c:yVal>
            <c:numRef>
              <c:f>Tabellen!$B$31:$B$44</c:f>
              <c:numCache>
                <c:ptCount val="14"/>
                <c:pt idx="0">
                  <c:v>1000</c:v>
                </c:pt>
                <c:pt idx="1">
                  <c:v>1500</c:v>
                </c:pt>
                <c:pt idx="2">
                  <c:v>1750</c:v>
                </c:pt>
                <c:pt idx="3">
                  <c:v>2000</c:v>
                </c:pt>
                <c:pt idx="4">
                  <c:v>2250</c:v>
                </c:pt>
                <c:pt idx="5">
                  <c:v>2500</c:v>
                </c:pt>
                <c:pt idx="6">
                  <c:v>2750</c:v>
                </c:pt>
                <c:pt idx="7">
                  <c:v>3000</c:v>
                </c:pt>
                <c:pt idx="8">
                  <c:v>3250</c:v>
                </c:pt>
                <c:pt idx="9">
                  <c:v>3500</c:v>
                </c:pt>
                <c:pt idx="10">
                  <c:v>3750</c:v>
                </c:pt>
                <c:pt idx="11">
                  <c:v>4000</c:v>
                </c:pt>
                <c:pt idx="12">
                  <c:v>4250</c:v>
                </c:pt>
                <c:pt idx="13">
                  <c:v>4500</c:v>
                </c:pt>
              </c:numCache>
            </c:numRef>
          </c:yVal>
          <c:smooth val="1"/>
        </c:ser>
        <c:ser>
          <c:idx val="4"/>
          <c:order val="4"/>
          <c:tx>
            <c:v>1. Gang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Tabellen!$C$31:$C$44</c:f>
              <c:numCache>
                <c:ptCount val="14"/>
                <c:pt idx="0">
                  <c:v>7.328180387178674</c:v>
                </c:pt>
                <c:pt idx="1">
                  <c:v>10.992270580768011</c:v>
                </c:pt>
                <c:pt idx="2">
                  <c:v>12.824315677562677</c:v>
                </c:pt>
                <c:pt idx="3">
                  <c:v>14.656360774357347</c:v>
                </c:pt>
                <c:pt idx="4">
                  <c:v>16.488405871152015</c:v>
                </c:pt>
                <c:pt idx="5">
                  <c:v>18.320450967946684</c:v>
                </c:pt>
                <c:pt idx="6">
                  <c:v>20.152496064741353</c:v>
                </c:pt>
                <c:pt idx="7">
                  <c:v>21.984541161536022</c:v>
                </c:pt>
                <c:pt idx="8">
                  <c:v>23.81658625833069</c:v>
                </c:pt>
                <c:pt idx="9">
                  <c:v>25.648631355125353</c:v>
                </c:pt>
                <c:pt idx="10">
                  <c:v>27.480676451920022</c:v>
                </c:pt>
                <c:pt idx="11">
                  <c:v>29.312721548714695</c:v>
                </c:pt>
                <c:pt idx="12">
                  <c:v>31.144766645509364</c:v>
                </c:pt>
                <c:pt idx="13">
                  <c:v>32.97681174230403</c:v>
                </c:pt>
              </c:numCache>
            </c:numRef>
          </c:xVal>
          <c:yVal>
            <c:numRef>
              <c:f>Tabellen!$B$31:$B$44</c:f>
              <c:numCache>
                <c:ptCount val="14"/>
                <c:pt idx="0">
                  <c:v>1000</c:v>
                </c:pt>
                <c:pt idx="1">
                  <c:v>1500</c:v>
                </c:pt>
                <c:pt idx="2">
                  <c:v>1750</c:v>
                </c:pt>
                <c:pt idx="3">
                  <c:v>2000</c:v>
                </c:pt>
                <c:pt idx="4">
                  <c:v>2250</c:v>
                </c:pt>
                <c:pt idx="5">
                  <c:v>2500</c:v>
                </c:pt>
                <c:pt idx="6">
                  <c:v>2750</c:v>
                </c:pt>
                <c:pt idx="7">
                  <c:v>3000</c:v>
                </c:pt>
                <c:pt idx="8">
                  <c:v>3250</c:v>
                </c:pt>
                <c:pt idx="9">
                  <c:v>3500</c:v>
                </c:pt>
                <c:pt idx="10">
                  <c:v>3750</c:v>
                </c:pt>
                <c:pt idx="11">
                  <c:v>4000</c:v>
                </c:pt>
                <c:pt idx="12">
                  <c:v>4250</c:v>
                </c:pt>
                <c:pt idx="13">
                  <c:v>4500</c:v>
                </c:pt>
              </c:numCache>
            </c:numRef>
          </c:yVal>
          <c:smooth val="1"/>
        </c:ser>
        <c:axId val="12385686"/>
        <c:axId val="46150351"/>
      </c:scatterChart>
      <c:valAx>
        <c:axId val="12385686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6150351"/>
        <c:crosses val="autoZero"/>
        <c:crossBetween val="midCat"/>
        <c:dispUnits/>
        <c:majorUnit val="10"/>
      </c:valAx>
      <c:valAx>
        <c:axId val="46150351"/>
        <c:scaling>
          <c:orientation val="minMax"/>
          <c:max val="45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1/min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3856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5"/>
          <c:y val="0.5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71"/>
          <c:h val="0.95275"/>
        </c:manualLayout>
      </c:layout>
      <c:lineChart>
        <c:grouping val="standard"/>
        <c:varyColors val="0"/>
        <c:ser>
          <c:idx val="0"/>
          <c:order val="0"/>
          <c:tx>
            <c:v>Leistungskurve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Tabellen!$B$31:$B$44</c:f>
              <c:numCache>
                <c:ptCount val="14"/>
                <c:pt idx="0">
                  <c:v>1000</c:v>
                </c:pt>
                <c:pt idx="1">
                  <c:v>1500</c:v>
                </c:pt>
                <c:pt idx="2">
                  <c:v>1750</c:v>
                </c:pt>
                <c:pt idx="3">
                  <c:v>2000</c:v>
                </c:pt>
                <c:pt idx="4">
                  <c:v>2250</c:v>
                </c:pt>
                <c:pt idx="5">
                  <c:v>2500</c:v>
                </c:pt>
                <c:pt idx="6">
                  <c:v>2750</c:v>
                </c:pt>
                <c:pt idx="7">
                  <c:v>3000</c:v>
                </c:pt>
                <c:pt idx="8">
                  <c:v>3250</c:v>
                </c:pt>
                <c:pt idx="9">
                  <c:v>3500</c:v>
                </c:pt>
                <c:pt idx="10">
                  <c:v>3750</c:v>
                </c:pt>
                <c:pt idx="11">
                  <c:v>4000</c:v>
                </c:pt>
                <c:pt idx="12">
                  <c:v>4250</c:v>
                </c:pt>
                <c:pt idx="13">
                  <c:v>4500</c:v>
                </c:pt>
              </c:numCache>
            </c:numRef>
          </c:cat>
          <c:val>
            <c:numRef>
              <c:f>Tabellen!$I$31:$I$44</c:f>
              <c:numCache>
                <c:ptCount val="14"/>
                <c:pt idx="0">
                  <c:v>13</c:v>
                </c:pt>
                <c:pt idx="1">
                  <c:v>29</c:v>
                </c:pt>
                <c:pt idx="2">
                  <c:v>35</c:v>
                </c:pt>
                <c:pt idx="3">
                  <c:v>41</c:v>
                </c:pt>
                <c:pt idx="4">
                  <c:v>45.5</c:v>
                </c:pt>
                <c:pt idx="5">
                  <c:v>50.5</c:v>
                </c:pt>
                <c:pt idx="6">
                  <c:v>54</c:v>
                </c:pt>
                <c:pt idx="7">
                  <c:v>58</c:v>
                </c:pt>
                <c:pt idx="8">
                  <c:v>61</c:v>
                </c:pt>
                <c:pt idx="9">
                  <c:v>63.5</c:v>
                </c:pt>
                <c:pt idx="10">
                  <c:v>66</c:v>
                </c:pt>
                <c:pt idx="11">
                  <c:v>66</c:v>
                </c:pt>
                <c:pt idx="12">
                  <c:v>64</c:v>
                </c:pt>
                <c:pt idx="13">
                  <c:v>56</c:v>
                </c:pt>
              </c:numCache>
            </c:numRef>
          </c:val>
          <c:smooth val="0"/>
        </c:ser>
        <c:marker val="1"/>
        <c:axId val="30465724"/>
        <c:axId val="39449709"/>
      </c:lineChart>
      <c:catAx>
        <c:axId val="30465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49709"/>
        <c:crosses val="autoZero"/>
        <c:auto val="1"/>
        <c:lblOffset val="100"/>
        <c:noMultiLvlLbl val="0"/>
      </c:catAx>
      <c:valAx>
        <c:axId val="394497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65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15"/>
          <c:y val="0.75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85725</xdr:colOff>
      <xdr:row>35</xdr:row>
      <xdr:rowOff>152400</xdr:rowOff>
    </xdr:to>
    <xdr:graphicFrame>
      <xdr:nvGraphicFramePr>
        <xdr:cNvPr id="1" name="Chart 4"/>
        <xdr:cNvGraphicFramePr/>
      </xdr:nvGraphicFramePr>
      <xdr:xfrm>
        <a:off x="0" y="0"/>
        <a:ext cx="99726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9525</xdr:rowOff>
    </xdr:from>
    <xdr:to>
      <xdr:col>11</xdr:col>
      <xdr:colOff>95250</xdr:colOff>
      <xdr:row>72</xdr:row>
      <xdr:rowOff>152400</xdr:rowOff>
    </xdr:to>
    <xdr:graphicFrame>
      <xdr:nvGraphicFramePr>
        <xdr:cNvPr id="2" name="Chart 5"/>
        <xdr:cNvGraphicFramePr/>
      </xdr:nvGraphicFramePr>
      <xdr:xfrm>
        <a:off x="0" y="6000750"/>
        <a:ext cx="9982200" cy="581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19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379" t="7524" r="6510" b="6365"/>
        <a:stretch>
          <a:fillRect/>
        </a:stretch>
      </xdr:blipFill>
      <xdr:spPr>
        <a:xfrm>
          <a:off x="0" y="0"/>
          <a:ext cx="3762375" cy="3076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257175</xdr:colOff>
      <xdr:row>0</xdr:row>
      <xdr:rowOff>28575</xdr:rowOff>
    </xdr:from>
    <xdr:to>
      <xdr:col>9</xdr:col>
      <xdr:colOff>714375</xdr:colOff>
      <xdr:row>23</xdr:row>
      <xdr:rowOff>76200</xdr:rowOff>
    </xdr:to>
    <xdr:graphicFrame>
      <xdr:nvGraphicFramePr>
        <xdr:cNvPr id="2" name="Chart 3"/>
        <xdr:cNvGraphicFramePr/>
      </xdr:nvGraphicFramePr>
      <xdr:xfrm>
        <a:off x="4200525" y="28575"/>
        <a:ext cx="37147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8"/>
  <sheetViews>
    <sheetView tabSelected="1" workbookViewId="0" topLeftCell="A1">
      <selection activeCell="F31" sqref="F31"/>
    </sheetView>
  </sheetViews>
  <sheetFormatPr defaultColWidth="11.421875" defaultRowHeight="12.75"/>
  <cols>
    <col min="1" max="1" width="29.57421875" style="0" customWidth="1"/>
    <col min="8" max="8" width="15.421875" style="0" customWidth="1"/>
  </cols>
  <sheetData>
    <row r="3" ht="12.75">
      <c r="A3" t="s">
        <v>50</v>
      </c>
    </row>
    <row r="4" spans="2:8" ht="12.75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</row>
    <row r="5" ht="12.75">
      <c r="A5" t="s">
        <v>51</v>
      </c>
    </row>
    <row r="6" spans="1:8" ht="12.75">
      <c r="A6" s="1" t="s">
        <v>66</v>
      </c>
      <c r="B6">
        <v>4.11</v>
      </c>
      <c r="C6">
        <v>2.33</v>
      </c>
      <c r="D6">
        <v>1.476</v>
      </c>
      <c r="E6">
        <v>1.023</v>
      </c>
      <c r="F6">
        <v>0.816</v>
      </c>
      <c r="G6">
        <v>3.67</v>
      </c>
      <c r="H6">
        <v>5.5</v>
      </c>
    </row>
    <row r="7" spans="3:8" ht="12.75">
      <c r="C7">
        <v>2.13</v>
      </c>
      <c r="E7" s="1">
        <v>0.813</v>
      </c>
      <c r="F7">
        <v>0.85</v>
      </c>
      <c r="H7">
        <v>5.43</v>
      </c>
    </row>
    <row r="8" spans="5:8" ht="12.75">
      <c r="E8" s="1">
        <v>0.9</v>
      </c>
      <c r="F8">
        <v>0.78</v>
      </c>
      <c r="H8">
        <v>4.86</v>
      </c>
    </row>
    <row r="9" spans="6:8" ht="12.75">
      <c r="F9" s="1">
        <v>0.78</v>
      </c>
      <c r="H9">
        <v>4.83</v>
      </c>
    </row>
    <row r="10" spans="6:8" ht="12.75">
      <c r="F10" s="1">
        <v>0.657</v>
      </c>
      <c r="H10">
        <v>4.57</v>
      </c>
    </row>
    <row r="11" spans="6:8" ht="12.75">
      <c r="F11" s="1">
        <v>0.69</v>
      </c>
      <c r="H11" s="1">
        <v>4.14</v>
      </c>
    </row>
    <row r="12" spans="1:9" ht="12.75">
      <c r="A12" s="9"/>
      <c r="B12" s="9"/>
      <c r="C12" s="9"/>
      <c r="D12" s="9"/>
      <c r="E12" s="9"/>
      <c r="F12" s="9"/>
      <c r="G12" s="9"/>
      <c r="H12" s="9"/>
      <c r="I12" s="9"/>
    </row>
    <row r="13" spans="1:8" ht="12.75">
      <c r="A13" t="s">
        <v>38</v>
      </c>
      <c r="B13" s="8">
        <v>4.11</v>
      </c>
      <c r="C13" s="8">
        <v>2.33</v>
      </c>
      <c r="D13" s="8">
        <v>1.476</v>
      </c>
      <c r="E13" s="8">
        <v>1.023</v>
      </c>
      <c r="F13" s="8">
        <v>0.69</v>
      </c>
      <c r="H13" s="8">
        <v>4.14</v>
      </c>
    </row>
    <row r="15" spans="1:6" ht="12.75">
      <c r="A15" t="s">
        <v>41</v>
      </c>
      <c r="B15">
        <f>B13*$H$13</f>
        <v>17.0154</v>
      </c>
      <c r="C15">
        <f>C13*$H$13</f>
        <v>9.6462</v>
      </c>
      <c r="D15">
        <f>D13*$H$13</f>
        <v>6.110639999999999</v>
      </c>
      <c r="E15">
        <f>E13*$H$13</f>
        <v>4.235219999999999</v>
      </c>
      <c r="F15">
        <f>F13*$H$13</f>
        <v>2.8565999999999994</v>
      </c>
    </row>
    <row r="16" ht="13.5" thickBot="1"/>
    <row r="17" spans="1:9" ht="12.75">
      <c r="A17" s="10"/>
      <c r="B17" s="10"/>
      <c r="C17" s="10"/>
      <c r="D17" s="10"/>
      <c r="E17" s="10"/>
      <c r="F17" s="10"/>
      <c r="G17" s="10"/>
      <c r="H17" s="10"/>
      <c r="I17" s="10"/>
    </row>
    <row r="18" spans="1:7" ht="15.75">
      <c r="A18" t="s">
        <v>10</v>
      </c>
      <c r="B18" t="s">
        <v>7</v>
      </c>
      <c r="C18" t="s">
        <v>14</v>
      </c>
      <c r="D18" t="s">
        <v>13</v>
      </c>
      <c r="E18" t="s">
        <v>8</v>
      </c>
      <c r="F18" t="s">
        <v>9</v>
      </c>
      <c r="G18" t="s">
        <v>19</v>
      </c>
    </row>
    <row r="19" spans="3:8" ht="12.75">
      <c r="C19" t="s">
        <v>22</v>
      </c>
      <c r="E19" t="s">
        <v>21</v>
      </c>
      <c r="F19" t="s">
        <v>21</v>
      </c>
      <c r="G19" t="s">
        <v>21</v>
      </c>
      <c r="H19" t="s">
        <v>20</v>
      </c>
    </row>
    <row r="20" spans="1:8" ht="12.75">
      <c r="A20" t="s">
        <v>11</v>
      </c>
      <c r="B20" s="3">
        <v>0.44</v>
      </c>
      <c r="C20" s="3">
        <v>3.06</v>
      </c>
      <c r="D20" s="2">
        <f>B20*C20</f>
        <v>1.3464</v>
      </c>
      <c r="E20">
        <v>1580</v>
      </c>
      <c r="F20">
        <v>2340</v>
      </c>
      <c r="G20">
        <f>(F20-E20)/2+E20</f>
        <v>1960</v>
      </c>
      <c r="H20" s="4"/>
    </row>
    <row r="21" spans="1:8" ht="12.75">
      <c r="A21" t="s">
        <v>12</v>
      </c>
      <c r="B21" s="3">
        <v>0.45</v>
      </c>
      <c r="C21" s="3">
        <v>3.11</v>
      </c>
      <c r="D21" s="2">
        <f>B21*C21</f>
        <v>1.3995</v>
      </c>
      <c r="E21">
        <v>1735</v>
      </c>
      <c r="F21">
        <v>2390</v>
      </c>
      <c r="G21">
        <f>(F21-E21)/2+E21</f>
        <v>2062.5</v>
      </c>
      <c r="H21" s="4"/>
    </row>
    <row r="22" spans="1:8" ht="12.75">
      <c r="A22" t="s">
        <v>15</v>
      </c>
      <c r="B22" s="3">
        <v>0.51</v>
      </c>
      <c r="C22" s="3">
        <v>3.17</v>
      </c>
      <c r="D22" s="2">
        <f>B22*C22</f>
        <v>1.6167</v>
      </c>
      <c r="E22">
        <v>1850</v>
      </c>
      <c r="F22">
        <v>2390</v>
      </c>
      <c r="G22">
        <f>(F22-E22)/2+E22</f>
        <v>2120</v>
      </c>
      <c r="H22" s="4"/>
    </row>
    <row r="23" spans="1:8" ht="12.75">
      <c r="A23" t="s">
        <v>16</v>
      </c>
      <c r="B23" s="3">
        <v>0.4</v>
      </c>
      <c r="C23" s="3">
        <v>3.61</v>
      </c>
      <c r="D23" s="2">
        <f>B23*C23</f>
        <v>1.444</v>
      </c>
      <c r="E23">
        <v>1850</v>
      </c>
      <c r="F23">
        <v>2390</v>
      </c>
      <c r="G23">
        <f>(F23-E23)/2+E23</f>
        <v>2120</v>
      </c>
      <c r="H23" s="4"/>
    </row>
    <row r="24" spans="1:8" ht="12.75">
      <c r="A24" t="s">
        <v>17</v>
      </c>
      <c r="B24" s="3">
        <v>0.46</v>
      </c>
      <c r="C24" s="3">
        <v>5.38</v>
      </c>
      <c r="D24" s="2">
        <f>B24*C24</f>
        <v>2.4748</v>
      </c>
      <c r="E24">
        <v>2130</v>
      </c>
      <c r="F24">
        <v>2390</v>
      </c>
      <c r="G24">
        <f>(F24-E24)/2+E24</f>
        <v>2260</v>
      </c>
      <c r="H24" s="4"/>
    </row>
    <row r="25" spans="1:9" ht="12.75">
      <c r="A25" s="9"/>
      <c r="B25" s="9"/>
      <c r="C25" s="9"/>
      <c r="D25" s="9"/>
      <c r="E25" s="9"/>
      <c r="F25" s="9"/>
      <c r="G25" s="9"/>
      <c r="H25" s="9"/>
      <c r="I25" s="9"/>
    </row>
    <row r="26" spans="1:8" ht="12.75">
      <c r="A26" t="s">
        <v>43</v>
      </c>
      <c r="D26" s="8">
        <v>1.346</v>
      </c>
      <c r="G26" s="8">
        <v>1960</v>
      </c>
      <c r="H26" s="11"/>
    </row>
    <row r="27" ht="13.5" thickBot="1"/>
    <row r="28" spans="1:9" ht="12.75">
      <c r="A28" s="10"/>
      <c r="B28" s="10"/>
      <c r="C28" s="10"/>
      <c r="D28" s="10"/>
      <c r="E28" s="10"/>
      <c r="F28" s="10"/>
      <c r="G28" s="10"/>
      <c r="H28" s="10"/>
      <c r="I28" s="10"/>
    </row>
    <row r="29" spans="1:7" ht="15.75">
      <c r="A29" t="s">
        <v>33</v>
      </c>
      <c r="C29" t="s">
        <v>37</v>
      </c>
      <c r="D29" t="s">
        <v>18</v>
      </c>
      <c r="F29" t="s">
        <v>26</v>
      </c>
      <c r="G29" t="s">
        <v>27</v>
      </c>
    </row>
    <row r="30" spans="1:4" ht="12.75">
      <c r="A30" t="s">
        <v>34</v>
      </c>
      <c r="B30">
        <v>185</v>
      </c>
      <c r="C30" t="s">
        <v>19</v>
      </c>
      <c r="D30" t="s">
        <v>19</v>
      </c>
    </row>
    <row r="31" spans="1:7" ht="12.75">
      <c r="A31" t="s">
        <v>36</v>
      </c>
      <c r="B31">
        <v>82</v>
      </c>
      <c r="C31">
        <f>D31*1.004</f>
        <v>0.330818</v>
      </c>
      <c r="D31">
        <f>(B30*(B31/100)*2+B32*25.4)/1000/2</f>
        <v>0.3295</v>
      </c>
      <c r="F31">
        <v>0.0135</v>
      </c>
      <c r="G31">
        <v>0.0015</v>
      </c>
    </row>
    <row r="32" spans="1:2" ht="12.75">
      <c r="A32" t="s">
        <v>35</v>
      </c>
      <c r="B32">
        <v>14</v>
      </c>
    </row>
    <row r="34" spans="1:2" ht="12.75">
      <c r="A34" t="s">
        <v>53</v>
      </c>
      <c r="B34" s="8">
        <v>3500</v>
      </c>
    </row>
    <row r="36" spans="1:2" ht="12.75">
      <c r="A36" t="s">
        <v>23</v>
      </c>
      <c r="B36">
        <v>0.98</v>
      </c>
    </row>
    <row r="38" spans="1:3" ht="12.75">
      <c r="A38" t="s">
        <v>29</v>
      </c>
      <c r="B38">
        <v>1.23</v>
      </c>
      <c r="C38" t="s">
        <v>30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F81"/>
  <sheetViews>
    <sheetView workbookViewId="0" topLeftCell="A61">
      <selection activeCell="A76" sqref="A76:F81"/>
    </sheetView>
  </sheetViews>
  <sheetFormatPr defaultColWidth="11.421875" defaultRowHeight="12.75"/>
  <cols>
    <col min="1" max="1" width="27.140625" style="0" customWidth="1"/>
    <col min="2" max="2" width="12.7109375" style="0" customWidth="1"/>
    <col min="3" max="3" width="12.421875" style="0" customWidth="1"/>
    <col min="4" max="4" width="12.8515625" style="0" customWidth="1"/>
    <col min="5" max="5" width="12.421875" style="0" customWidth="1"/>
    <col min="9" max="9" width="13.57421875" style="0" customWidth="1"/>
  </cols>
  <sheetData>
    <row r="6" spans="2:4" ht="12.75">
      <c r="B6" s="3"/>
      <c r="C6" s="3"/>
      <c r="D6" s="2"/>
    </row>
    <row r="7" spans="2:4" ht="12.75">
      <c r="B7" s="3"/>
      <c r="C7" s="3"/>
      <c r="D7" s="2"/>
    </row>
    <row r="8" spans="2:4" ht="12.75">
      <c r="B8" s="3"/>
      <c r="C8" s="3"/>
      <c r="D8" s="2"/>
    </row>
    <row r="9" spans="2:4" ht="12.75">
      <c r="B9" s="3"/>
      <c r="C9" s="3"/>
      <c r="D9" s="2"/>
    </row>
    <row r="10" spans="2:4" ht="12.75">
      <c r="B10" s="3"/>
      <c r="C10" s="3"/>
      <c r="D10" s="2"/>
    </row>
    <row r="28" ht="12.75">
      <c r="C28" s="6"/>
    </row>
    <row r="29" ht="12.75">
      <c r="C29" s="6"/>
    </row>
    <row r="30" ht="12.75">
      <c r="C30" s="6"/>
    </row>
    <row r="31" ht="12.75">
      <c r="C31" s="6"/>
    </row>
    <row r="32" ht="12.75">
      <c r="C32" s="6"/>
    </row>
    <row r="33" ht="12.75">
      <c r="C33" s="6"/>
    </row>
    <row r="34" ht="12.75">
      <c r="C34" s="6"/>
    </row>
    <row r="35" ht="12.75">
      <c r="C35" s="6"/>
    </row>
    <row r="76" ht="12.75">
      <c r="A76" t="s">
        <v>52</v>
      </c>
    </row>
    <row r="77" spans="1:5" ht="12.75">
      <c r="A77" t="s">
        <v>62</v>
      </c>
      <c r="B77" s="13" t="s">
        <v>54</v>
      </c>
      <c r="C77" t="s">
        <v>56</v>
      </c>
      <c r="D77" s="15" t="s">
        <v>57</v>
      </c>
      <c r="E77" t="s">
        <v>58</v>
      </c>
    </row>
    <row r="78" spans="1:5" ht="13.5" thickBot="1">
      <c r="A78" s="17">
        <f>'Eingaben und Vorgaben'!$B$34</f>
        <v>3500</v>
      </c>
      <c r="B78" s="14" t="s">
        <v>55</v>
      </c>
      <c r="C78" s="12" t="s">
        <v>59</v>
      </c>
      <c r="D78" s="16" t="s">
        <v>60</v>
      </c>
      <c r="E78" s="12" t="s">
        <v>61</v>
      </c>
    </row>
    <row r="79" spans="1:5" ht="13.5" thickTop="1">
      <c r="A79" t="s">
        <v>63</v>
      </c>
      <c r="B79" s="18">
        <f>((2*3.141*'Eingaben und Vorgaben'!$B$34*('Eingaben und Vorgaben'!$C$31/(60*'Eingaben und Vorgaben'!$B$15)))*3.6)/((2*3.141*('Eingaben und Vorgaben'!$C$31/(60*'Eingaben und Vorgaben'!$C$15)))*3.6)</f>
        <v>1984.1849148418494</v>
      </c>
      <c r="C79" s="4">
        <f>((2*3.141*'Eingaben und Vorgaben'!$B$34*('Eingaben und Vorgaben'!$C$31/(60*'Eingaben und Vorgaben'!$C$15)))*3.6)/((2*3.141*('Eingaben und Vorgaben'!$C$31/(60*'Eingaben und Vorgaben'!$D$15)))*3.6)</f>
        <v>2217.167381974248</v>
      </c>
      <c r="D79" s="19">
        <f>((2*3.141*'Eingaben und Vorgaben'!$B$34*('Eingaben und Vorgaben'!$C$31/(60*'Eingaben und Vorgaben'!$D$15)))*3.6)/((2*3.141*('Eingaben und Vorgaben'!$C$31/(60*'Eingaben und Vorgaben'!$E$15)))*3.6)</f>
        <v>2425.8130081300815</v>
      </c>
      <c r="E79" s="4">
        <f>((2*3.141*'Eingaben und Vorgaben'!$B$34*('Eingaben und Vorgaben'!$C$31/(60*'Eingaben und Vorgaben'!$E$15)))*3.6)/((2*3.141*('Eingaben und Vorgaben'!$C$31/(60*'Eingaben und Vorgaben'!$F$15)))*3.6)</f>
        <v>2360.703812316715</v>
      </c>
    </row>
    <row r="80" spans="2:5" ht="12.75">
      <c r="B80" s="18"/>
      <c r="C80" s="4"/>
      <c r="D80" s="19"/>
      <c r="E80" s="4"/>
    </row>
    <row r="81" spans="1:6" ht="12.75">
      <c r="A81" t="s">
        <v>64</v>
      </c>
      <c r="B81" s="18">
        <f>((2*3.141*'Eingaben und Vorgaben'!$B$34*('Eingaben und Vorgaben'!$C$31/(60*'Eingaben und Vorgaben'!$B$15)))*3.6)</f>
        <v>25.648631355125353</v>
      </c>
      <c r="C81" s="4">
        <f>((2*3.141*'Eingaben und Vorgaben'!$B$34*('Eingaben und Vorgaben'!$C$31/(60*'Eingaben und Vorgaben'!$C$15)))*3.6)</f>
        <v>45.242864750886355</v>
      </c>
      <c r="D81" s="19">
        <f>((2*3.141*'Eingaben und Vorgaben'!$B$34*('Eingaben und Vorgaben'!$C$31/(60*'Eingaben und Vorgaben'!$D$15)))*3.6)</f>
        <v>71.4199694238247</v>
      </c>
      <c r="E81" s="4">
        <f>((2*3.141*'Eingaben und Vorgaben'!$B$34*('Eingaben und Vorgaben'!$C$31/(60*'Eingaben und Vorgaben'!$E$15)))*3.6)</f>
        <v>103.04582098686728</v>
      </c>
      <c r="F81" t="s">
        <v>65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6:K70"/>
  <sheetViews>
    <sheetView workbookViewId="0" topLeftCell="A1">
      <selection activeCell="C31" sqref="C31"/>
    </sheetView>
  </sheetViews>
  <sheetFormatPr defaultColWidth="11.421875" defaultRowHeight="12.75"/>
  <cols>
    <col min="2" max="2" width="13.421875" style="0" customWidth="1"/>
    <col min="9" max="9" width="14.57421875" style="0" customWidth="1"/>
    <col min="11" max="11" width="14.28125" style="0" customWidth="1"/>
  </cols>
  <sheetData>
    <row r="26" ht="12.75">
      <c r="A26" t="s">
        <v>49</v>
      </c>
    </row>
    <row r="27" ht="12.75">
      <c r="J27" t="s">
        <v>39</v>
      </c>
    </row>
    <row r="28" spans="10:11" ht="12.75">
      <c r="J28" t="s">
        <v>40</v>
      </c>
      <c r="K28">
        <f>'Eingaben und Vorgaben'!B36</f>
        <v>0.98</v>
      </c>
    </row>
    <row r="29" spans="2:9" ht="12.75">
      <c r="B29" t="s">
        <v>42</v>
      </c>
      <c r="C29" t="s">
        <v>0</v>
      </c>
      <c r="D29" t="s">
        <v>1</v>
      </c>
      <c r="E29" t="s">
        <v>2</v>
      </c>
      <c r="F29" t="s">
        <v>3</v>
      </c>
      <c r="G29" t="s">
        <v>4</v>
      </c>
      <c r="I29" t="s">
        <v>47</v>
      </c>
    </row>
    <row r="30" spans="2:10" ht="15.75">
      <c r="B30" t="s">
        <v>46</v>
      </c>
      <c r="C30" t="s">
        <v>45</v>
      </c>
      <c r="D30" s="7"/>
      <c r="E30" s="7"/>
      <c r="F30" s="7"/>
      <c r="G30" s="7"/>
      <c r="I30" t="s">
        <v>48</v>
      </c>
      <c r="J30" t="s">
        <v>32</v>
      </c>
    </row>
    <row r="31" spans="2:10" ht="12.75">
      <c r="B31">
        <v>1000</v>
      </c>
      <c r="C31" s="6">
        <f>(2*3.141*$B31*('Eingaben und Vorgaben'!$C$31/(60*'Eingaben und Vorgaben'!$B$15)))*3.6</f>
        <v>7.328180387178674</v>
      </c>
      <c r="D31" s="6">
        <f>(2*3.141*$B31*('Eingaben und Vorgaben'!$C$31/(60*'Eingaben und Vorgaben'!$C$15)))*3.6</f>
        <v>12.92653278596753</v>
      </c>
      <c r="E31" s="6">
        <f>(2*3.141*$B31*('Eingaben und Vorgaben'!$C$31/(60*'Eingaben und Vorgaben'!$D$15)))*3.6</f>
        <v>20.405705549664194</v>
      </c>
      <c r="F31" s="6">
        <f>(2*3.141*$B31*('Eingaben und Vorgaben'!$C$31/(60*'Eingaben und Vorgaben'!$E$15)))*3.6</f>
        <v>29.441663139104943</v>
      </c>
      <c r="G31" s="6">
        <f>(2*3.141*$B31*('Eingaben und Vorgaben'!$C$31/(60*'Eingaben und Vorgaben'!$F$15)))*3.6</f>
        <v>43.65046578449907</v>
      </c>
      <c r="H31" s="6"/>
      <c r="I31">
        <v>13</v>
      </c>
      <c r="J31">
        <f>I31*'Eingaben und Vorgaben'!$B$36</f>
        <v>12.74</v>
      </c>
    </row>
    <row r="32" spans="2:10" ht="12.75">
      <c r="B32">
        <v>1500</v>
      </c>
      <c r="C32" s="6">
        <f>(2*3.141*$B32*('Eingaben und Vorgaben'!$C$31/(60*'Eingaben und Vorgaben'!$B$15)))*3.6</f>
        <v>10.992270580768011</v>
      </c>
      <c r="D32" s="6">
        <f>(2*3.141*$B32*('Eingaben und Vorgaben'!$C$31/(60*'Eingaben und Vorgaben'!$C$15)))*3.6</f>
        <v>19.389799178951296</v>
      </c>
      <c r="E32" s="6">
        <f>(2*3.141*$B32*('Eingaben und Vorgaben'!$C$31/(60*'Eingaben und Vorgaben'!$D$15)))*3.6</f>
        <v>30.608558324496297</v>
      </c>
      <c r="F32" s="6">
        <f>(2*3.141*$B32*('Eingaben und Vorgaben'!$C$31/(60*'Eingaben und Vorgaben'!$E$15)))*3.6</f>
        <v>44.16249470865741</v>
      </c>
      <c r="G32" s="6">
        <f>(2*3.141*$B32*('Eingaben und Vorgaben'!$C$31/(60*'Eingaben und Vorgaben'!$F$15)))*3.6</f>
        <v>65.47569867674859</v>
      </c>
      <c r="H32" s="6"/>
      <c r="I32">
        <v>29</v>
      </c>
      <c r="J32">
        <f>I32*'Eingaben und Vorgaben'!$B$36</f>
        <v>28.419999999999998</v>
      </c>
    </row>
    <row r="33" spans="2:10" ht="12.75">
      <c r="B33">
        <v>1750</v>
      </c>
      <c r="C33" s="6">
        <f>(2*3.141*$B33*('Eingaben und Vorgaben'!$C$31/(60*'Eingaben und Vorgaben'!$B$15)))*3.6</f>
        <v>12.824315677562677</v>
      </c>
      <c r="D33" s="6">
        <f>(2*3.141*$B33*('Eingaben und Vorgaben'!$C$31/(60*'Eingaben und Vorgaben'!$C$15)))*3.6</f>
        <v>22.621432375443177</v>
      </c>
      <c r="E33" s="6">
        <f>(2*3.141*$B33*('Eingaben und Vorgaben'!$C$31/(60*'Eingaben und Vorgaben'!$D$15)))*3.6</f>
        <v>35.70998471191235</v>
      </c>
      <c r="F33" s="6">
        <f>(2*3.141*$B33*('Eingaben und Vorgaben'!$C$31/(60*'Eingaben und Vorgaben'!$E$15)))*3.6</f>
        <v>51.52291049343364</v>
      </c>
      <c r="G33" s="6">
        <f>(2*3.141*$B33*('Eingaben und Vorgaben'!$C$31/(60*'Eingaben und Vorgaben'!$F$15)))*3.6</f>
        <v>76.38831512287337</v>
      </c>
      <c r="H33" s="6"/>
      <c r="I33">
        <v>35</v>
      </c>
      <c r="J33">
        <f>I33*'Eingaben und Vorgaben'!$B$36</f>
        <v>34.3</v>
      </c>
    </row>
    <row r="34" spans="2:10" ht="12.75">
      <c r="B34">
        <v>2000</v>
      </c>
      <c r="C34" s="6">
        <f>(2*3.141*$B34*('Eingaben und Vorgaben'!$C$31/(60*'Eingaben und Vorgaben'!$B$15)))*3.6</f>
        <v>14.656360774357347</v>
      </c>
      <c r="D34" s="6">
        <f>(2*3.141*$B34*('Eingaben und Vorgaben'!$C$31/(60*'Eingaben und Vorgaben'!$C$15)))*3.6</f>
        <v>25.85306557193506</v>
      </c>
      <c r="E34" s="6">
        <f>(2*3.141*$B34*('Eingaben und Vorgaben'!$C$31/(60*'Eingaben und Vorgaben'!$D$15)))*3.6</f>
        <v>40.81141109932839</v>
      </c>
      <c r="F34" s="6">
        <f>(2*3.141*$B34*('Eingaben und Vorgaben'!$C$31/(60*'Eingaben und Vorgaben'!$E$15)))*3.6</f>
        <v>58.883326278209886</v>
      </c>
      <c r="G34" s="6">
        <f>(2*3.141*$B34*('Eingaben und Vorgaben'!$C$31/(60*'Eingaben und Vorgaben'!$F$15)))*3.6</f>
        <v>87.30093156899814</v>
      </c>
      <c r="H34" s="6"/>
      <c r="I34">
        <v>41</v>
      </c>
      <c r="J34">
        <f>I34*'Eingaben und Vorgaben'!$B$36</f>
        <v>40.18</v>
      </c>
    </row>
    <row r="35" spans="2:10" ht="12.75">
      <c r="B35">
        <v>2250</v>
      </c>
      <c r="C35" s="6">
        <f>(2*3.141*$B35*('Eingaben und Vorgaben'!$C$31/(60*'Eingaben und Vorgaben'!$B$15)))*3.6</f>
        <v>16.488405871152015</v>
      </c>
      <c r="D35" s="6">
        <f>(2*3.141*$B35*('Eingaben und Vorgaben'!$C$31/(60*'Eingaben und Vorgaben'!$C$15)))*3.6</f>
        <v>29.084698768426943</v>
      </c>
      <c r="E35" s="6">
        <f>(2*3.141*$B35*('Eingaben und Vorgaben'!$C$31/(60*'Eingaben und Vorgaben'!$D$15)))*3.6</f>
        <v>45.91283748674444</v>
      </c>
      <c r="F35" s="6">
        <f>(2*3.141*$B35*('Eingaben und Vorgaben'!$C$31/(60*'Eingaben und Vorgaben'!$E$15)))*3.6</f>
        <v>66.24374206298612</v>
      </c>
      <c r="G35" s="6">
        <f>(2*3.141*$B35*('Eingaben und Vorgaben'!$C$31/(60*'Eingaben und Vorgaben'!$F$15)))*3.6</f>
        <v>98.21354801512291</v>
      </c>
      <c r="H35" s="6"/>
      <c r="I35">
        <v>45.5</v>
      </c>
      <c r="J35">
        <f>I35*'Eingaben und Vorgaben'!$B$36</f>
        <v>44.589999999999996</v>
      </c>
    </row>
    <row r="36" spans="2:10" ht="12.75">
      <c r="B36">
        <v>2500</v>
      </c>
      <c r="C36" s="6">
        <f>(2*3.141*$B36*('Eingaben und Vorgaben'!$C$31/(60*'Eingaben und Vorgaben'!$B$15)))*3.6</f>
        <v>18.320450967946684</v>
      </c>
      <c r="D36" s="6">
        <f>(2*3.141*$B36*('Eingaben und Vorgaben'!$C$31/(60*'Eingaben und Vorgaben'!$C$15)))*3.6</f>
        <v>32.316331964918824</v>
      </c>
      <c r="E36" s="6">
        <f>(2*3.141*$B36*('Eingaben und Vorgaben'!$C$31/(60*'Eingaben und Vorgaben'!$D$15)))*3.6</f>
        <v>51.01426387416049</v>
      </c>
      <c r="F36" s="6">
        <f>(2*3.141*$B36*('Eingaben und Vorgaben'!$C$31/(60*'Eingaben und Vorgaben'!$E$15)))*3.6</f>
        <v>73.60415784776235</v>
      </c>
      <c r="G36" s="6">
        <f>(2*3.141*$B36*('Eingaben und Vorgaben'!$C$31/(60*'Eingaben und Vorgaben'!$F$15)))*3.6</f>
        <v>109.12616446124765</v>
      </c>
      <c r="H36" s="6"/>
      <c r="I36">
        <v>50.5</v>
      </c>
      <c r="J36">
        <f>I36*'Eingaben und Vorgaben'!$B$36</f>
        <v>49.49</v>
      </c>
    </row>
    <row r="37" spans="2:10" ht="12.75">
      <c r="B37">
        <v>2750</v>
      </c>
      <c r="C37" s="6">
        <f>(2*3.141*$B37*('Eingaben und Vorgaben'!$C$31/(60*'Eingaben und Vorgaben'!$B$15)))*3.6</f>
        <v>20.152496064741353</v>
      </c>
      <c r="D37" s="6">
        <f>(2*3.141*$B37*('Eingaben und Vorgaben'!$C$31/(60*'Eingaben und Vorgaben'!$C$15)))*3.6</f>
        <v>35.54796516141071</v>
      </c>
      <c r="E37" s="6">
        <f>(2*3.141*$B37*('Eingaben und Vorgaben'!$C$31/(60*'Eingaben und Vorgaben'!$D$15)))*3.6</f>
        <v>56.11569026157654</v>
      </c>
      <c r="F37" s="6">
        <f>(2*3.141*$B37*('Eingaben und Vorgaben'!$C$31/(60*'Eingaben und Vorgaben'!$E$15)))*3.6</f>
        <v>80.96457363253859</v>
      </c>
      <c r="G37" s="6">
        <f>(2*3.141*$B37*('Eingaben und Vorgaben'!$C$31/(60*'Eingaben und Vorgaben'!$F$15)))*3.6</f>
        <v>120.03878090737244</v>
      </c>
      <c r="H37" s="6"/>
      <c r="I37">
        <v>54</v>
      </c>
      <c r="J37">
        <f>I37*'Eingaben und Vorgaben'!$B$36</f>
        <v>52.92</v>
      </c>
    </row>
    <row r="38" spans="2:10" ht="12.75">
      <c r="B38">
        <v>3000</v>
      </c>
      <c r="C38" s="6">
        <f>(2*3.141*$B38*('Eingaben und Vorgaben'!$C$31/(60*'Eingaben und Vorgaben'!$B$15)))*3.6</f>
        <v>21.984541161536022</v>
      </c>
      <c r="D38" s="6">
        <f>(2*3.141*$B38*('Eingaben und Vorgaben'!$C$31/(60*'Eingaben und Vorgaben'!$C$15)))*3.6</f>
        <v>38.77959835790259</v>
      </c>
      <c r="E38" s="6">
        <f>(2*3.141*$B38*('Eingaben und Vorgaben'!$C$31/(60*'Eingaben und Vorgaben'!$D$15)))*3.6</f>
        <v>61.217116648992594</v>
      </c>
      <c r="F38" s="6">
        <f>(2*3.141*$B38*('Eingaben und Vorgaben'!$C$31/(60*'Eingaben und Vorgaben'!$E$15)))*3.6</f>
        <v>88.32498941731482</v>
      </c>
      <c r="G38" s="6">
        <f>(2*3.141*$B38*('Eingaben und Vorgaben'!$C$31/(60*'Eingaben und Vorgaben'!$F$15)))*3.6</f>
        <v>130.95139735349719</v>
      </c>
      <c r="H38" s="6"/>
      <c r="I38">
        <v>58</v>
      </c>
      <c r="J38">
        <f>I38*'Eingaben und Vorgaben'!$B$36</f>
        <v>56.839999999999996</v>
      </c>
    </row>
    <row r="39" spans="2:10" ht="12.75">
      <c r="B39">
        <v>3250</v>
      </c>
      <c r="C39" s="6">
        <f>(2*3.141*$B39*('Eingaben und Vorgaben'!$C$31/(60*'Eingaben und Vorgaben'!$B$15)))*3.6</f>
        <v>23.81658625833069</v>
      </c>
      <c r="D39" s="6">
        <f>(2*3.141*$B39*('Eingaben und Vorgaben'!$C$31/(60*'Eingaben und Vorgaben'!$C$15)))*3.6</f>
        <v>42.01123155439447</v>
      </c>
      <c r="E39" s="6">
        <f>(2*3.141*$B39*('Eingaben und Vorgaben'!$C$31/(60*'Eingaben und Vorgaben'!$D$15)))*3.6</f>
        <v>66.31854303640864</v>
      </c>
      <c r="F39" s="6">
        <f>(2*3.141*$B39*('Eingaben und Vorgaben'!$C$31/(60*'Eingaben und Vorgaben'!$E$15)))*3.6</f>
        <v>95.68540520209105</v>
      </c>
      <c r="G39" s="6">
        <f>(2*3.141*$B39*('Eingaben und Vorgaben'!$C$31/(60*'Eingaben und Vorgaben'!$F$15)))*3.6</f>
        <v>141.86401379962197</v>
      </c>
      <c r="H39" s="6"/>
      <c r="I39">
        <v>61</v>
      </c>
      <c r="J39">
        <f>I39*'Eingaben und Vorgaben'!$B$36</f>
        <v>59.78</v>
      </c>
    </row>
    <row r="40" spans="2:10" ht="12.75">
      <c r="B40">
        <v>3500</v>
      </c>
      <c r="C40" s="6">
        <f>(2*3.141*$B40*('Eingaben und Vorgaben'!$C$31/(60*'Eingaben und Vorgaben'!$B$15)))*3.6</f>
        <v>25.648631355125353</v>
      </c>
      <c r="D40" s="6">
        <f>(2*3.141*$B40*('Eingaben und Vorgaben'!$C$31/(60*'Eingaben und Vorgaben'!$C$15)))*3.6</f>
        <v>45.242864750886355</v>
      </c>
      <c r="E40" s="6">
        <f>(2*3.141*$B40*('Eingaben und Vorgaben'!$C$31/(60*'Eingaben und Vorgaben'!$D$15)))*3.6</f>
        <v>71.4199694238247</v>
      </c>
      <c r="F40" s="6">
        <f>(2*3.141*$B40*('Eingaben und Vorgaben'!$C$31/(60*'Eingaben und Vorgaben'!$E$15)))*3.6</f>
        <v>103.04582098686728</v>
      </c>
      <c r="G40" s="6">
        <f>(2*3.141*$B40*('Eingaben und Vorgaben'!$C$31/(60*'Eingaben und Vorgaben'!$F$15)))*3.6</f>
        <v>152.77663024574673</v>
      </c>
      <c r="H40" s="6"/>
      <c r="I40">
        <v>63.5</v>
      </c>
      <c r="J40">
        <f>I40*'Eingaben und Vorgaben'!$B$36</f>
        <v>62.23</v>
      </c>
    </row>
    <row r="41" spans="2:10" ht="12.75">
      <c r="B41">
        <v>3750</v>
      </c>
      <c r="C41" s="6">
        <f>(2*3.141*$B41*('Eingaben und Vorgaben'!$C$31/(60*'Eingaben und Vorgaben'!$B$15)))*3.6</f>
        <v>27.480676451920022</v>
      </c>
      <c r="D41" s="6">
        <f>(2*3.141*$B41*('Eingaben und Vorgaben'!$C$31/(60*'Eingaben und Vorgaben'!$C$15)))*3.6</f>
        <v>48.47449794737824</v>
      </c>
      <c r="E41" s="6">
        <f>(2*3.141*$B41*('Eingaben und Vorgaben'!$C$31/(60*'Eingaben und Vorgaben'!$D$15)))*3.6</f>
        <v>76.52139581124074</v>
      </c>
      <c r="F41" s="6">
        <f>(2*3.141*$B41*('Eingaben und Vorgaben'!$C$31/(60*'Eingaben und Vorgaben'!$E$15)))*3.6</f>
        <v>110.40623677164352</v>
      </c>
      <c r="G41" s="6">
        <f>(2*3.141*$B41*('Eingaben und Vorgaben'!$C$31/(60*'Eingaben und Vorgaben'!$F$15)))*3.6</f>
        <v>163.6892466918715</v>
      </c>
      <c r="H41" s="6"/>
      <c r="I41">
        <v>66</v>
      </c>
      <c r="J41">
        <f>I41*'Eingaben und Vorgaben'!$B$36</f>
        <v>64.67999999999999</v>
      </c>
    </row>
    <row r="42" spans="2:10" ht="12.75">
      <c r="B42">
        <v>4000</v>
      </c>
      <c r="C42" s="6">
        <f>(2*3.141*$B42*('Eingaben und Vorgaben'!$C$31/(60*'Eingaben und Vorgaben'!$B$15)))*3.6</f>
        <v>29.312721548714695</v>
      </c>
      <c r="D42" s="6">
        <f>(2*3.141*$B42*('Eingaben und Vorgaben'!$C$31/(60*'Eingaben und Vorgaben'!$C$15)))*3.6</f>
        <v>51.70613114387012</v>
      </c>
      <c r="E42" s="6">
        <f>(2*3.141*$B42*('Eingaben und Vorgaben'!$C$31/(60*'Eingaben und Vorgaben'!$D$15)))*3.6</f>
        <v>81.62282219865678</v>
      </c>
      <c r="F42" s="6">
        <f>(2*3.141*$B42*('Eingaben und Vorgaben'!$C$31/(60*'Eingaben und Vorgaben'!$E$15)))*3.6</f>
        <v>117.76665255641977</v>
      </c>
      <c r="G42" s="6">
        <f>(2*3.141*$B42*('Eingaben und Vorgaben'!$C$31/(60*'Eingaben und Vorgaben'!$F$15)))*3.6</f>
        <v>174.60186313799628</v>
      </c>
      <c r="H42" s="6"/>
      <c r="I42">
        <v>66</v>
      </c>
      <c r="J42">
        <f>I42*'Eingaben und Vorgaben'!$B$36</f>
        <v>64.67999999999999</v>
      </c>
    </row>
    <row r="43" spans="2:10" ht="12.75">
      <c r="B43">
        <v>4250</v>
      </c>
      <c r="C43" s="6">
        <f>(2*3.141*$B43*('Eingaben und Vorgaben'!$C$31/(60*'Eingaben und Vorgaben'!$B$15)))*3.6</f>
        <v>31.144766645509364</v>
      </c>
      <c r="D43" s="6">
        <f>(2*3.141*$B43*('Eingaben und Vorgaben'!$C$31/(60*'Eingaben und Vorgaben'!$C$15)))*3.6</f>
        <v>54.937764340362</v>
      </c>
      <c r="E43" s="6">
        <f>(2*3.141*$B43*('Eingaben und Vorgaben'!$C$31/(60*'Eingaben und Vorgaben'!$D$15)))*3.6</f>
        <v>86.72424858607285</v>
      </c>
      <c r="F43" s="6">
        <f>(2*3.141*$B43*('Eingaben und Vorgaben'!$C$31/(60*'Eingaben und Vorgaben'!$E$15)))*3.6</f>
        <v>125.12706834119601</v>
      </c>
      <c r="G43" s="6">
        <f>(2*3.141*$B43*('Eingaben und Vorgaben'!$C$31/(60*'Eingaben und Vorgaben'!$F$15)))*3.6</f>
        <v>185.51447958412103</v>
      </c>
      <c r="H43" s="6"/>
      <c r="I43">
        <v>64</v>
      </c>
      <c r="J43">
        <f>I43*'Eingaben und Vorgaben'!$B$36</f>
        <v>62.72</v>
      </c>
    </row>
    <row r="44" spans="2:10" ht="12.75">
      <c r="B44">
        <v>4500</v>
      </c>
      <c r="C44" s="6">
        <f>(2*3.141*$B44*('Eingaben und Vorgaben'!$C$31/(60*'Eingaben und Vorgaben'!$B$15)))*3.6</f>
        <v>32.97681174230403</v>
      </c>
      <c r="D44" s="6">
        <f>(2*3.141*$B44*('Eingaben und Vorgaben'!$C$31/(60*'Eingaben und Vorgaben'!$C$15)))*3.6</f>
        <v>58.169397536853886</v>
      </c>
      <c r="E44" s="6">
        <f>(2*3.141*$B44*('Eingaben und Vorgaben'!$C$31/(60*'Eingaben und Vorgaben'!$D$15)))*3.6</f>
        <v>91.82567497348889</v>
      </c>
      <c r="F44" s="6">
        <f>(2*3.141*$B44*('Eingaben und Vorgaben'!$C$31/(60*'Eingaben und Vorgaben'!$E$15)))*3.6</f>
        <v>132.48748412597223</v>
      </c>
      <c r="G44" s="6">
        <f>(2*3.141*$B44*('Eingaben und Vorgaben'!$C$31/(60*'Eingaben und Vorgaben'!$F$15)))*3.6</f>
        <v>196.42709603024582</v>
      </c>
      <c r="H44" s="6"/>
      <c r="I44">
        <v>56</v>
      </c>
      <c r="J44">
        <f>I44*'Eingaben und Vorgaben'!$B$36</f>
        <v>54.879999999999995</v>
      </c>
    </row>
    <row r="47" ht="12.75">
      <c r="A47" t="s">
        <v>44</v>
      </c>
    </row>
    <row r="49" spans="3:7" ht="15.75">
      <c r="C49" t="s">
        <v>24</v>
      </c>
      <c r="E49" t="s">
        <v>28</v>
      </c>
      <c r="F49" t="s">
        <v>25</v>
      </c>
      <c r="G49" t="s">
        <v>31</v>
      </c>
    </row>
    <row r="50" ht="12.75">
      <c r="G50" t="s">
        <v>32</v>
      </c>
    </row>
    <row r="51" spans="3:7" ht="12.75">
      <c r="C51">
        <v>10</v>
      </c>
      <c r="E51" s="5">
        <f>'Eingaben und Vorgaben'!$F$31+'Eingaben und Vorgaben'!$G$31*(C51/100)</f>
        <v>0.01365</v>
      </c>
      <c r="F51" s="2">
        <f>(E51*'Eingaben und Vorgaben'!$G$26*9.81)+('Eingaben und Vorgaben'!$D$26*('Eingaben und Vorgaben'!$B$38/2)*(C51/3.6)*(C51/3.6))</f>
        <v>268.84400851851854</v>
      </c>
      <c r="G51" s="4">
        <f>(C51/3.6)*F51/1000</f>
        <v>0.7467889125514404</v>
      </c>
    </row>
    <row r="52" spans="3:7" ht="12.75">
      <c r="C52">
        <v>20</v>
      </c>
      <c r="E52" s="5">
        <f>'Eingaben und Vorgaben'!$F$31+'Eingaben und Vorgaben'!$G$31*(C52/100)</f>
        <v>0.0138</v>
      </c>
      <c r="F52" s="2">
        <f>(E52*'Eingaben und Vorgaben'!$G$26*9.81)+('Eingaben und Vorgaben'!$D$26*('Eingaben und Vorgaben'!$B$38/2)*(C52/3.6)*(C52/3.6))</f>
        <v>290.88995407407407</v>
      </c>
      <c r="G52" s="4">
        <f aca="true" t="shared" si="0" ref="G52:G70">(C52/3.6)*F52/1000</f>
        <v>1.6160553004115226</v>
      </c>
    </row>
    <row r="53" spans="3:7" ht="12.75">
      <c r="C53">
        <v>30</v>
      </c>
      <c r="E53" s="5">
        <f>'Eingaben und Vorgaben'!$F$31+'Eingaben und Vorgaben'!$G$31*(C53/100)</f>
        <v>0.01395</v>
      </c>
      <c r="F53" s="2">
        <f>(E53*'Eingaben und Vorgaben'!$G$26*9.81)+('Eingaben und Vorgaben'!$D$26*('Eingaben und Vorgaben'!$B$38/2)*(C53/3.6)*(C53/3.6))</f>
        <v>325.71043666666674</v>
      </c>
      <c r="G53" s="4">
        <f t="shared" si="0"/>
        <v>2.7142536388888896</v>
      </c>
    </row>
    <row r="54" spans="3:7" ht="12.75">
      <c r="C54">
        <v>40</v>
      </c>
      <c r="E54" s="5">
        <f>'Eingaben und Vorgaben'!$F$31+'Eingaben und Vorgaben'!$G$31*(C54/100)</f>
        <v>0.0141</v>
      </c>
      <c r="F54" s="2">
        <f>(E54*'Eingaben und Vorgaben'!$G$26*9.81)+('Eingaben und Vorgaben'!$D$26*('Eingaben und Vorgaben'!$B$38/2)*(C54/3.6)*(C54/3.6))</f>
        <v>373.3054562962963</v>
      </c>
      <c r="G54" s="4">
        <f t="shared" si="0"/>
        <v>4.147838403292181</v>
      </c>
    </row>
    <row r="55" spans="3:7" ht="12.75">
      <c r="C55">
        <v>50</v>
      </c>
      <c r="E55" s="5">
        <f>'Eingaben und Vorgaben'!$F$31+'Eingaben und Vorgaben'!$G$31*(C55/100)</f>
        <v>0.01425</v>
      </c>
      <c r="F55" s="2">
        <f>(E55*'Eingaben und Vorgaben'!$G$26*9.81)+('Eingaben und Vorgaben'!$D$26*('Eingaben und Vorgaben'!$B$38/2)*(C55/3.6)*(C55/3.6))</f>
        <v>433.675012962963</v>
      </c>
      <c r="G55" s="4">
        <f t="shared" si="0"/>
        <v>6.023264068930042</v>
      </c>
    </row>
    <row r="56" spans="3:7" ht="12.75">
      <c r="C56">
        <v>60</v>
      </c>
      <c r="E56" s="5">
        <f>'Eingaben und Vorgaben'!$F$31+'Eingaben und Vorgaben'!$G$31*(C56/100)</f>
        <v>0.0144</v>
      </c>
      <c r="F56" s="2">
        <f>(E56*'Eingaben und Vorgaben'!$G$26*9.81)+('Eingaben und Vorgaben'!$D$26*('Eingaben und Vorgaben'!$B$38/2)*(C56/3.6)*(C56/3.6))</f>
        <v>506.81910666666676</v>
      </c>
      <c r="G56" s="4">
        <f t="shared" si="0"/>
        <v>8.446985111111113</v>
      </c>
    </row>
    <row r="57" spans="3:7" ht="12.75">
      <c r="C57">
        <v>70</v>
      </c>
      <c r="E57" s="5">
        <f>'Eingaben und Vorgaben'!$F$31+'Eingaben und Vorgaben'!$G$31*(C57/100)</f>
        <v>0.01455</v>
      </c>
      <c r="F57" s="2">
        <f>(E57*'Eingaben und Vorgaben'!$G$26*9.81)+('Eingaben und Vorgaben'!$D$26*('Eingaben und Vorgaben'!$B$38/2)*(C57/3.6)*(C57/3.6))</f>
        <v>592.7377374074074</v>
      </c>
      <c r="G57" s="4">
        <f t="shared" si="0"/>
        <v>11.525456005144031</v>
      </c>
    </row>
    <row r="58" spans="3:7" ht="12.75">
      <c r="C58">
        <v>80</v>
      </c>
      <c r="E58" s="5">
        <f>'Eingaben und Vorgaben'!$F$31+'Eingaben und Vorgaben'!$G$31*(C58/100)</f>
        <v>0.0147</v>
      </c>
      <c r="F58" s="2">
        <f>(E58*'Eingaben und Vorgaben'!$G$26*9.81)+('Eingaben und Vorgaben'!$D$26*('Eingaben und Vorgaben'!$B$38/2)*(C58/3.6)*(C58/3.6))</f>
        <v>691.4309051851851</v>
      </c>
      <c r="G58" s="4">
        <f t="shared" si="0"/>
        <v>15.365131226337446</v>
      </c>
    </row>
    <row r="59" spans="3:7" ht="12.75">
      <c r="C59">
        <v>90</v>
      </c>
      <c r="E59" s="5">
        <f>'Eingaben und Vorgaben'!$F$31+'Eingaben und Vorgaben'!$G$31*(C59/100)</f>
        <v>0.01485</v>
      </c>
      <c r="F59" s="2">
        <f>(E59*'Eingaben und Vorgaben'!$G$26*9.81)+('Eingaben und Vorgaben'!$D$26*('Eingaben und Vorgaben'!$B$38/2)*(C59/3.6)*(C59/3.6))</f>
        <v>802.89861</v>
      </c>
      <c r="G59" s="4">
        <f t="shared" si="0"/>
        <v>20.072465249999997</v>
      </c>
    </row>
    <row r="60" spans="3:7" ht="12.75">
      <c r="C60">
        <v>100</v>
      </c>
      <c r="E60" s="5">
        <f>'Eingaben und Vorgaben'!$F$31+'Eingaben und Vorgaben'!$G$31*(C60/100)</f>
        <v>0.015</v>
      </c>
      <c r="F60" s="2">
        <f>(E60*'Eingaben und Vorgaben'!$G$26*9.81)+('Eingaben und Vorgaben'!$D$26*('Eingaben und Vorgaben'!$B$38/2)*(C60/3.6)*(C60/3.6))</f>
        <v>927.140851851852</v>
      </c>
      <c r="G60" s="4">
        <f t="shared" si="0"/>
        <v>25.75391255144033</v>
      </c>
    </row>
    <row r="61" spans="3:7" ht="12.75">
      <c r="C61">
        <v>110</v>
      </c>
      <c r="E61" s="5">
        <f>'Eingaben und Vorgaben'!$F$31+'Eingaben und Vorgaben'!$G$31*(C61/100)</f>
        <v>0.01515</v>
      </c>
      <c r="F61" s="2">
        <f>(E61*'Eingaben und Vorgaben'!$G$26*9.81)+('Eingaben und Vorgaben'!$D$26*('Eingaben und Vorgaben'!$B$38/2)*(C61/3.6)*(C61/3.6))</f>
        <v>1064.1576307407408</v>
      </c>
      <c r="G61" s="4">
        <f t="shared" si="0"/>
        <v>32.51592760596708</v>
      </c>
    </row>
    <row r="62" spans="3:7" ht="12.75">
      <c r="C62">
        <v>120</v>
      </c>
      <c r="E62" s="5">
        <f>'Eingaben und Vorgaben'!$F$31+'Eingaben und Vorgaben'!$G$31*(C62/100)</f>
        <v>0.0153</v>
      </c>
      <c r="F62" s="2">
        <f>(E62*'Eingaben und Vorgaben'!$G$26*9.81)+('Eingaben und Vorgaben'!$D$26*('Eingaben und Vorgaben'!$B$38/2)*(C62/3.6)*(C62/3.6))</f>
        <v>1213.9489466666669</v>
      </c>
      <c r="G62" s="4">
        <f t="shared" si="0"/>
        <v>40.4649648888889</v>
      </c>
    </row>
    <row r="63" spans="3:7" ht="12.75">
      <c r="C63">
        <v>130</v>
      </c>
      <c r="E63" s="5">
        <f>'Eingaben und Vorgaben'!$F$31+'Eingaben und Vorgaben'!$G$31*(C63/100)</f>
        <v>0.01545</v>
      </c>
      <c r="F63" s="2">
        <f>(E63*'Eingaben und Vorgaben'!$G$26*9.81)+('Eingaben und Vorgaben'!$D$26*('Eingaben und Vorgaben'!$B$38/2)*(C63/3.6)*(C63/3.6))</f>
        <v>1376.5147996296296</v>
      </c>
      <c r="G63" s="4">
        <f t="shared" si="0"/>
        <v>49.7074788755144</v>
      </c>
    </row>
    <row r="64" spans="3:7" ht="12.75">
      <c r="C64">
        <v>140</v>
      </c>
      <c r="E64" s="5">
        <f>'Eingaben und Vorgaben'!$F$31+'Eingaben und Vorgaben'!$G$31*(C64/100)</f>
        <v>0.0156</v>
      </c>
      <c r="F64" s="2">
        <f>(E64*'Eingaben und Vorgaben'!$G$26*9.81)+('Eingaben und Vorgaben'!$D$26*('Eingaben und Vorgaben'!$B$38/2)*(C64/3.6)*(C64/3.6))</f>
        <v>1551.8551896296296</v>
      </c>
      <c r="G64" s="4">
        <f t="shared" si="0"/>
        <v>60.34992404115226</v>
      </c>
    </row>
    <row r="65" spans="3:7" ht="12.75">
      <c r="C65">
        <v>150</v>
      </c>
      <c r="E65" s="5">
        <f>'Eingaben und Vorgaben'!$F$31+'Eingaben und Vorgaben'!$G$31*(C65/100)</f>
        <v>0.01575</v>
      </c>
      <c r="F65" s="2">
        <f>(E65*'Eingaben und Vorgaben'!$G$26*9.81)+('Eingaben und Vorgaben'!$D$26*('Eingaben und Vorgaben'!$B$38/2)*(C65/3.6)*(C65/3.6))</f>
        <v>1739.9701166666664</v>
      </c>
      <c r="G65" s="4">
        <f t="shared" si="0"/>
        <v>72.4987548611111</v>
      </c>
    </row>
    <row r="66" spans="3:7" ht="12.75">
      <c r="C66">
        <v>160</v>
      </c>
      <c r="E66" s="5">
        <f>'Eingaben und Vorgaben'!$F$31+'Eingaben und Vorgaben'!$G$31*(C66/100)</f>
        <v>0.0159</v>
      </c>
      <c r="F66" s="2">
        <f>(E66*'Eingaben und Vorgaben'!$G$26*9.81)+('Eingaben und Vorgaben'!$D$26*('Eingaben und Vorgaben'!$B$38/2)*(C66/3.6)*(C66/3.6))</f>
        <v>1940.8595807407407</v>
      </c>
      <c r="G66" s="4">
        <f t="shared" si="0"/>
        <v>86.26042581069959</v>
      </c>
    </row>
    <row r="67" spans="3:7" ht="12.75">
      <c r="C67">
        <v>170</v>
      </c>
      <c r="E67" s="5">
        <f>'Eingaben und Vorgaben'!$F$31+'Eingaben und Vorgaben'!$G$31*(C67/100)</f>
        <v>0.016050000000000002</v>
      </c>
      <c r="F67" s="2">
        <f>(E67*'Eingaben und Vorgaben'!$G$26*9.81)+('Eingaben und Vorgaben'!$D$26*('Eingaben und Vorgaben'!$B$38/2)*(C67/3.6)*(C67/3.6))</f>
        <v>2154.5235818518518</v>
      </c>
      <c r="G67" s="4">
        <f t="shared" si="0"/>
        <v>101.74139136522633</v>
      </c>
    </row>
    <row r="68" spans="3:7" ht="12.75">
      <c r="C68">
        <v>180</v>
      </c>
      <c r="E68" s="5">
        <f>'Eingaben und Vorgaben'!$F$31+'Eingaben und Vorgaben'!$G$31*(C68/100)</f>
        <v>0.0162</v>
      </c>
      <c r="F68" s="2">
        <f>(E68*'Eingaben und Vorgaben'!$G$26*9.81)+('Eingaben und Vorgaben'!$D$26*('Eingaben und Vorgaben'!$B$38/2)*(C68/3.6)*(C68/3.6))</f>
        <v>2380.96212</v>
      </c>
      <c r="G68" s="4">
        <f t="shared" si="0"/>
        <v>119.048106</v>
      </c>
    </row>
    <row r="69" spans="3:7" ht="12.75">
      <c r="C69">
        <v>190</v>
      </c>
      <c r="E69" s="5">
        <f>'Eingaben und Vorgaben'!$F$31+'Eingaben und Vorgaben'!$G$31*(C69/100)</f>
        <v>0.01635</v>
      </c>
      <c r="F69" s="2">
        <f>(E69*'Eingaben und Vorgaben'!$G$26*9.81)+('Eingaben und Vorgaben'!$D$26*('Eingaben und Vorgaben'!$B$38/2)*(C69/3.6)*(C69/3.6))</f>
        <v>2620.175195185185</v>
      </c>
      <c r="G69" s="4">
        <f t="shared" si="0"/>
        <v>138.28702419032922</v>
      </c>
    </row>
    <row r="70" spans="3:7" ht="12.75">
      <c r="C70">
        <v>200</v>
      </c>
      <c r="E70" s="5">
        <f>'Eingaben und Vorgaben'!$F$31+'Eingaben und Vorgaben'!$G$31*(C70/100)</f>
        <v>0.0165</v>
      </c>
      <c r="F70" s="2">
        <f>(E70*'Eingaben und Vorgaben'!$G$26*9.81)+('Eingaben und Vorgaben'!$D$26*('Eingaben und Vorgaben'!$B$38/2)*(C70/3.6)*(C70/3.6))</f>
        <v>2872.162807407408</v>
      </c>
      <c r="G70" s="4">
        <f t="shared" si="0"/>
        <v>159.56460041152266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</dc:creator>
  <cp:keywords/>
  <dc:description/>
  <cp:lastModifiedBy>P.T. Walker</cp:lastModifiedBy>
  <cp:lastPrinted>2003-11-10T14:05:40Z</cp:lastPrinted>
  <dcterms:created xsi:type="dcterms:W3CDTF">2003-11-04T11:44:50Z</dcterms:created>
  <dcterms:modified xsi:type="dcterms:W3CDTF">2004-01-30T22:09:33Z</dcterms:modified>
  <cp:category/>
  <cp:version/>
  <cp:contentType/>
  <cp:contentStatus/>
</cp:coreProperties>
</file>